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Collected Data" sheetId="1" r:id="rId1"/>
    <sheet name="Regression" sheetId="2" r:id="rId2"/>
    <sheet name="Intact Lengths" sheetId="3" r:id="rId3"/>
    <sheet name="Statistics" sheetId="4" r:id="rId4"/>
  </sheets>
  <calcPr calcId="19102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6" i="4"/>
  <c r="D186"/>
  <c r="D226"/>
  <c r="C228"/>
  <c r="C195"/>
  <c r="C212"/>
  <c r="C37"/>
  <c r="C54"/>
  <c r="C96"/>
  <c r="C117"/>
  <c r="C118"/>
  <c r="C120"/>
  <c r="C141"/>
  <c r="C157"/>
  <c r="C158"/>
  <c r="C160"/>
  <c r="A213"/>
  <c r="D213"/>
  <c r="C152" i="3"/>
  <c r="A218" i="4"/>
  <c r="D218"/>
  <c r="C153" i="3"/>
  <c r="C154"/>
  <c r="C155"/>
  <c r="C155" i="4"/>
  <c r="C156" i="3"/>
  <c r="C157"/>
  <c r="A223" i="4"/>
  <c r="D223"/>
  <c r="C158" i="3"/>
  <c r="A224" i="4"/>
  <c r="D224"/>
  <c r="C159" i="3"/>
  <c r="C160"/>
  <c r="A226" i="4"/>
  <c r="C133" i="3"/>
  <c r="A199" i="4"/>
  <c r="D199"/>
  <c r="C134" i="3"/>
  <c r="A200" i="4"/>
  <c r="D200"/>
  <c r="C135" i="3"/>
  <c r="C136"/>
  <c r="A202" i="4"/>
  <c r="D202"/>
  <c r="C137" i="3"/>
  <c r="C138"/>
  <c r="C139"/>
  <c r="C140"/>
  <c r="C141"/>
  <c r="A207" i="4"/>
  <c r="D207"/>
  <c r="C142" i="3"/>
  <c r="A208" i="4"/>
  <c r="D208"/>
  <c r="C143" i="3"/>
  <c r="C144"/>
  <c r="A210" i="4"/>
  <c r="D210"/>
  <c r="C145" i="3"/>
  <c r="C146"/>
  <c r="C147"/>
  <c r="C147" i="4"/>
  <c r="C148" i="3"/>
  <c r="C149"/>
  <c r="A215" i="4"/>
  <c r="D215"/>
  <c r="C150" i="3"/>
  <c r="A216" i="4"/>
  <c r="D216"/>
  <c r="C151" i="3"/>
  <c r="C116"/>
  <c r="C117"/>
  <c r="A183" i="4"/>
  <c r="D183"/>
  <c r="C118" i="3"/>
  <c r="A184" i="4"/>
  <c r="D184"/>
  <c r="C119" i="3"/>
  <c r="C120"/>
  <c r="A186" i="4"/>
  <c r="C121" i="3"/>
  <c r="C122"/>
  <c r="C123"/>
  <c r="C124"/>
  <c r="C125"/>
  <c r="A191" i="4"/>
  <c r="D191"/>
  <c r="C126" i="3"/>
  <c r="A192" i="4"/>
  <c r="D192"/>
  <c r="C127" i="3"/>
  <c r="C128"/>
  <c r="A194" i="4"/>
  <c r="D194"/>
  <c r="C129" i="3"/>
  <c r="C130"/>
  <c r="C131"/>
  <c r="C132"/>
  <c r="C79"/>
  <c r="C80"/>
  <c r="A146" i="4"/>
  <c r="C81" i="3"/>
  <c r="C82"/>
  <c r="C83"/>
  <c r="C83" i="4"/>
  <c r="C84" i="3"/>
  <c r="C85"/>
  <c r="A151" i="4"/>
  <c r="D151"/>
  <c r="C86" i="3"/>
  <c r="A152" i="4"/>
  <c r="D152"/>
  <c r="C87" i="3"/>
  <c r="C88"/>
  <c r="A154" i="4"/>
  <c r="D154"/>
  <c r="C89" i="3"/>
  <c r="C90"/>
  <c r="C91"/>
  <c r="C92"/>
  <c r="C93"/>
  <c r="A159" i="4"/>
  <c r="D159"/>
  <c r="C94" i="3"/>
  <c r="A160" i="4"/>
  <c r="D160"/>
  <c r="C95" i="3"/>
  <c r="C96"/>
  <c r="A162" i="4"/>
  <c r="D162"/>
  <c r="C97" i="3"/>
  <c r="C98"/>
  <c r="C99"/>
  <c r="C100"/>
  <c r="C100" i="4"/>
  <c r="C101" i="3"/>
  <c r="A167" i="4"/>
  <c r="D167"/>
  <c r="C102" i="3"/>
  <c r="A168" i="4"/>
  <c r="D168"/>
  <c r="C103" i="3"/>
  <c r="C104"/>
  <c r="A170" i="4"/>
  <c r="D170"/>
  <c r="C105" i="3"/>
  <c r="C106"/>
  <c r="C107"/>
  <c r="C108"/>
  <c r="C108" i="4"/>
  <c r="C109" i="3"/>
  <c r="A175" i="4"/>
  <c r="D175"/>
  <c r="C110" i="3"/>
  <c r="A176" i="4"/>
  <c r="D176"/>
  <c r="C111" i="3"/>
  <c r="C112"/>
  <c r="A178" i="4"/>
  <c r="D178"/>
  <c r="C113" i="3"/>
  <c r="C114"/>
  <c r="C115"/>
  <c r="C115" i="4"/>
  <c r="C51" i="3"/>
  <c r="D51"/>
  <c r="C52"/>
  <c r="D52"/>
  <c r="A277" i="4"/>
  <c r="D277"/>
  <c r="C53" i="3"/>
  <c r="A119" i="4"/>
  <c r="D119"/>
  <c r="D53" i="3"/>
  <c r="A278" i="4"/>
  <c r="D278"/>
  <c r="C54" i="3"/>
  <c r="A120" i="4"/>
  <c r="D120"/>
  <c r="D54" i="3"/>
  <c r="C55"/>
  <c r="D55"/>
  <c r="A280" i="4"/>
  <c r="D280"/>
  <c r="C56" i="3"/>
  <c r="A122" i="4"/>
  <c r="D122"/>
  <c r="D56" i="3"/>
  <c r="C57"/>
  <c r="D57"/>
  <c r="C58"/>
  <c r="D58"/>
  <c r="C59"/>
  <c r="D59"/>
  <c r="C60"/>
  <c r="D60"/>
  <c r="A285" i="4"/>
  <c r="D285"/>
  <c r="C61" i="3"/>
  <c r="A127" i="4"/>
  <c r="D127"/>
  <c r="D61" i="3"/>
  <c r="C220" i="4"/>
  <c r="C62" i="3"/>
  <c r="A128" i="4"/>
  <c r="D128"/>
  <c r="D62" i="3"/>
  <c r="C63"/>
  <c r="D63"/>
  <c r="A288" i="4"/>
  <c r="D288"/>
  <c r="C64" i="3"/>
  <c r="A130" i="4"/>
  <c r="D130"/>
  <c r="D64" i="3"/>
  <c r="C65"/>
  <c r="C66"/>
  <c r="C67"/>
  <c r="C68"/>
  <c r="C68" i="4"/>
  <c r="C69" i="3"/>
  <c r="A135" i="4"/>
  <c r="D135"/>
  <c r="C70" i="3"/>
  <c r="A136" i="4"/>
  <c r="D136"/>
  <c r="C71" i="3"/>
  <c r="C72"/>
  <c r="A138" i="4"/>
  <c r="D138"/>
  <c r="C73" i="3"/>
  <c r="C74"/>
  <c r="C75"/>
  <c r="C76"/>
  <c r="C76" i="4"/>
  <c r="C77" i="3"/>
  <c r="A143" i="4"/>
  <c r="D143"/>
  <c r="C78" i="3"/>
  <c r="A144" i="4"/>
  <c r="D144"/>
  <c r="C23" i="3"/>
  <c r="D23"/>
  <c r="A248" i="4"/>
  <c r="D248"/>
  <c r="C24" i="3"/>
  <c r="A90" i="4"/>
  <c r="D90"/>
  <c r="D24" i="3"/>
  <c r="C25"/>
  <c r="D25"/>
  <c r="C26"/>
  <c r="D26"/>
  <c r="C27"/>
  <c r="D27"/>
  <c r="C28"/>
  <c r="C28" i="4"/>
  <c r="D28" i="3"/>
  <c r="A253" i="4"/>
  <c r="D253"/>
  <c r="C29" i="3"/>
  <c r="A95" i="4"/>
  <c r="D95"/>
  <c r="D29" i="3"/>
  <c r="A254" i="4"/>
  <c r="D254"/>
  <c r="C30" i="3"/>
  <c r="A96" i="4"/>
  <c r="D96"/>
  <c r="D30" i="3"/>
  <c r="C31"/>
  <c r="D31"/>
  <c r="A256" i="4"/>
  <c r="D256"/>
  <c r="C32" i="3"/>
  <c r="A98" i="4"/>
  <c r="D98"/>
  <c r="D32" i="3"/>
  <c r="C33"/>
  <c r="D33"/>
  <c r="C34"/>
  <c r="D34"/>
  <c r="C35"/>
  <c r="D35"/>
  <c r="C36"/>
  <c r="C36" i="4"/>
  <c r="D36" i="3"/>
  <c r="A261" i="4"/>
  <c r="D261"/>
  <c r="C37" i="3"/>
  <c r="A103" i="4"/>
  <c r="D103"/>
  <c r="D37" i="3"/>
  <c r="C196" i="4"/>
  <c r="C38" i="3"/>
  <c r="A104" i="4"/>
  <c r="D104"/>
  <c r="D38" i="3"/>
  <c r="C39"/>
  <c r="D39"/>
  <c r="A264" i="4"/>
  <c r="D264"/>
  <c r="C40" i="3"/>
  <c r="A106" i="4"/>
  <c r="D106"/>
  <c r="D40" i="3"/>
  <c r="C41"/>
  <c r="D41"/>
  <c r="C42"/>
  <c r="D42"/>
  <c r="C43"/>
  <c r="D43"/>
  <c r="C44"/>
  <c r="D44"/>
  <c r="C203" i="4"/>
  <c r="C45" i="3"/>
  <c r="A111" i="4"/>
  <c r="D111"/>
  <c r="D45" i="3"/>
  <c r="A270" i="4"/>
  <c r="D270"/>
  <c r="C46" i="3"/>
  <c r="A112" i="4"/>
  <c r="D112"/>
  <c r="D46" i="3"/>
  <c r="C47"/>
  <c r="D47"/>
  <c r="A272" i="4"/>
  <c r="D272"/>
  <c r="C48" i="3"/>
  <c r="A114" i="4"/>
  <c r="D114"/>
  <c r="D48" i="3"/>
  <c r="C49"/>
  <c r="D49"/>
  <c r="C50"/>
  <c r="D50"/>
  <c r="C3"/>
  <c r="D3"/>
  <c r="E3"/>
  <c r="A291" i="4"/>
  <c r="D291"/>
  <c r="F3" i="3"/>
  <c r="C4"/>
  <c r="D4"/>
  <c r="C163" i="4"/>
  <c r="E4" i="3"/>
  <c r="A292" i="4"/>
  <c r="D292"/>
  <c r="C5" i="3"/>
  <c r="A71" i="4"/>
  <c r="D71"/>
  <c r="D5" i="3"/>
  <c r="A230" i="4"/>
  <c r="D230"/>
  <c r="E5" i="3"/>
  <c r="C6"/>
  <c r="A72" i="4"/>
  <c r="D72"/>
  <c r="D6" i="3"/>
  <c r="E6"/>
  <c r="A294" i="4"/>
  <c r="D294"/>
  <c r="C7" i="3"/>
  <c r="D7"/>
  <c r="A232" i="4"/>
  <c r="D232"/>
  <c r="E7" i="3"/>
  <c r="C8"/>
  <c r="A74" i="4"/>
  <c r="D74"/>
  <c r="D8" i="3"/>
  <c r="E8"/>
  <c r="C9"/>
  <c r="D9"/>
  <c r="E9"/>
  <c r="C10"/>
  <c r="D10"/>
  <c r="E10"/>
  <c r="C11"/>
  <c r="D11"/>
  <c r="E11"/>
  <c r="A299" i="4"/>
  <c r="D299"/>
  <c r="C12" i="3"/>
  <c r="D12"/>
  <c r="A237" i="4"/>
  <c r="D237"/>
  <c r="E12" i="3"/>
  <c r="A300" i="4"/>
  <c r="D300"/>
  <c r="C13" i="3"/>
  <c r="A79" i="4"/>
  <c r="D79"/>
  <c r="D13" i="3"/>
  <c r="A238" i="4"/>
  <c r="D238"/>
  <c r="E13" i="3"/>
  <c r="C235" i="4"/>
  <c r="C14" i="3"/>
  <c r="A80" i="4"/>
  <c r="D80"/>
  <c r="D14" i="3"/>
  <c r="E14"/>
  <c r="A302" i="4"/>
  <c r="D302"/>
  <c r="C15" i="3"/>
  <c r="D15"/>
  <c r="A240" i="4"/>
  <c r="D240"/>
  <c r="E15" i="3"/>
  <c r="C16"/>
  <c r="A82" i="4"/>
  <c r="D82"/>
  <c r="D16" i="3"/>
  <c r="E16"/>
  <c r="C17"/>
  <c r="D17"/>
  <c r="E17"/>
  <c r="C18"/>
  <c r="D18"/>
  <c r="E18"/>
  <c r="C19"/>
  <c r="C19" i="4"/>
  <c r="D19" i="3"/>
  <c r="C20"/>
  <c r="D20"/>
  <c r="A245" i="4"/>
  <c r="D245"/>
  <c r="C21" i="3"/>
  <c r="A87" i="4"/>
  <c r="D87"/>
  <c r="D21" i="3"/>
  <c r="A246" i="4"/>
  <c r="D246"/>
  <c r="C22" i="3"/>
  <c r="A88" i="4"/>
  <c r="D88"/>
  <c r="D22" i="3"/>
  <c r="D2"/>
  <c r="E2"/>
  <c r="F2"/>
  <c r="C2"/>
  <c r="A2"/>
  <c r="B50"/>
  <c r="B54" i="4"/>
  <c r="B51" i="3"/>
  <c r="B52"/>
  <c r="A56" i="4"/>
  <c r="D56"/>
  <c r="B53" i="3"/>
  <c r="A57" i="4"/>
  <c r="D57"/>
  <c r="B54" i="3"/>
  <c r="B55"/>
  <c r="A59" i="4"/>
  <c r="D59"/>
  <c r="B56" i="3"/>
  <c r="B57"/>
  <c r="B61" i="4"/>
  <c r="B58" i="3"/>
  <c r="B59"/>
  <c r="B60"/>
  <c r="A64" i="4"/>
  <c r="D64"/>
  <c r="B61" i="3"/>
  <c r="A65" i="4"/>
  <c r="D65"/>
  <c r="B62" i="3"/>
  <c r="B63"/>
  <c r="A67" i="4"/>
  <c r="D67"/>
  <c r="B8" i="3"/>
  <c r="A12" i="4"/>
  <c r="D12"/>
  <c r="B9" i="3"/>
  <c r="B13" i="4"/>
  <c r="B10" i="3"/>
  <c r="B14" i="4"/>
  <c r="B11" i="3"/>
  <c r="B12"/>
  <c r="B13"/>
  <c r="B14"/>
  <c r="B15"/>
  <c r="A19" i="4"/>
  <c r="D19"/>
  <c r="B16" i="3"/>
  <c r="A20" i="4"/>
  <c r="D20"/>
  <c r="B17" i="3"/>
  <c r="B21" i="4"/>
  <c r="B18" i="3"/>
  <c r="B22" i="4"/>
  <c r="B19" i="3"/>
  <c r="B20"/>
  <c r="B21"/>
  <c r="B22"/>
  <c r="B23"/>
  <c r="A27" i="4"/>
  <c r="D27"/>
  <c r="B24" i="3"/>
  <c r="A28" i="4"/>
  <c r="D28"/>
  <c r="B25" i="3"/>
  <c r="B29" i="4"/>
  <c r="B26" i="3"/>
  <c r="B27"/>
  <c r="B28"/>
  <c r="A32" i="4"/>
  <c r="D32"/>
  <c r="B29" i="3"/>
  <c r="A33" i="4"/>
  <c r="D33"/>
  <c r="B30" i="3"/>
  <c r="B31"/>
  <c r="A35" i="4"/>
  <c r="D35"/>
  <c r="B32" i="3"/>
  <c r="B33"/>
  <c r="B34"/>
  <c r="B35"/>
  <c r="B36"/>
  <c r="A40" i="4"/>
  <c r="D40"/>
  <c r="B37" i="3"/>
  <c r="A41" i="4"/>
  <c r="D41"/>
  <c r="B38" i="3"/>
  <c r="B39"/>
  <c r="A43" i="4"/>
  <c r="D43"/>
  <c r="B40" i="3"/>
  <c r="B41"/>
  <c r="B42"/>
  <c r="B46" i="4"/>
  <c r="B43" i="3"/>
  <c r="B44"/>
  <c r="A48" i="4"/>
  <c r="D48"/>
  <c r="B45" i="3"/>
  <c r="A49" i="4"/>
  <c r="D49"/>
  <c r="B46" i="3"/>
  <c r="B47"/>
  <c r="A51" i="4"/>
  <c r="D51"/>
  <c r="B48" i="3"/>
  <c r="B49"/>
  <c r="B7"/>
  <c r="A11" i="4"/>
  <c r="D11"/>
  <c r="B3" i="3"/>
  <c r="B4"/>
  <c r="B5"/>
  <c r="B6"/>
  <c r="B2"/>
  <c r="B6" i="4"/>
  <c r="A3" i="3"/>
  <c r="A3" i="4"/>
  <c r="D3"/>
  <c r="A4" i="3"/>
  <c r="A5"/>
  <c r="B5" i="4"/>
  <c r="A109"/>
  <c r="D109"/>
  <c r="C43"/>
  <c r="A93"/>
  <c r="D93"/>
  <c r="C27"/>
  <c r="A126"/>
  <c r="D126"/>
  <c r="C60"/>
  <c r="A118"/>
  <c r="D118"/>
  <c r="C52"/>
  <c r="A198"/>
  <c r="D198"/>
  <c r="C132"/>
  <c r="A190"/>
  <c r="D190"/>
  <c r="C124"/>
  <c r="A182"/>
  <c r="D182"/>
  <c r="C116"/>
  <c r="A222"/>
  <c r="D222"/>
  <c r="C156"/>
  <c r="A14"/>
  <c r="D14"/>
  <c r="A94"/>
  <c r="D94"/>
  <c r="A301"/>
  <c r="D301"/>
  <c r="B12"/>
  <c r="B51"/>
  <c r="B32"/>
  <c r="C142"/>
  <c r="C101"/>
  <c r="C78"/>
  <c r="C56"/>
  <c r="C14"/>
  <c r="C214"/>
  <c r="C172"/>
  <c r="A69"/>
  <c r="D69"/>
  <c r="C3"/>
  <c r="I4"/>
  <c r="A89"/>
  <c r="D89"/>
  <c r="C23"/>
  <c r="A275"/>
  <c r="D275"/>
  <c r="C209"/>
  <c r="A271"/>
  <c r="D271"/>
  <c r="C205"/>
  <c r="A267"/>
  <c r="D267"/>
  <c r="C201"/>
  <c r="A255"/>
  <c r="D255"/>
  <c r="C189"/>
  <c r="A284"/>
  <c r="D284"/>
  <c r="C218"/>
  <c r="A276"/>
  <c r="D276"/>
  <c r="C210"/>
  <c r="C131"/>
  <c r="A197"/>
  <c r="D197"/>
  <c r="C123"/>
  <c r="A189"/>
  <c r="D189"/>
  <c r="A217"/>
  <c r="D217"/>
  <c r="C151"/>
  <c r="A209"/>
  <c r="D209"/>
  <c r="C143"/>
  <c r="A201"/>
  <c r="D201"/>
  <c r="C135"/>
  <c r="A21"/>
  <c r="D21"/>
  <c r="A102"/>
  <c r="D102"/>
  <c r="A221"/>
  <c r="D221"/>
  <c r="B3"/>
  <c r="B11"/>
  <c r="B49"/>
  <c r="C77"/>
  <c r="C32"/>
  <c r="C13"/>
  <c r="C190"/>
  <c r="C171"/>
  <c r="C226"/>
  <c r="A16"/>
  <c r="D16"/>
  <c r="B16"/>
  <c r="A247"/>
  <c r="D247"/>
  <c r="C181"/>
  <c r="A298"/>
  <c r="D298"/>
  <c r="C232"/>
  <c r="A113"/>
  <c r="D113"/>
  <c r="C47"/>
  <c r="A101"/>
  <c r="D101"/>
  <c r="C35"/>
  <c r="A137"/>
  <c r="D137"/>
  <c r="C71"/>
  <c r="A7"/>
  <c r="D7"/>
  <c r="B7"/>
  <c r="A47"/>
  <c r="D47"/>
  <c r="B47"/>
  <c r="A39"/>
  <c r="D39"/>
  <c r="B39"/>
  <c r="A31"/>
  <c r="D31"/>
  <c r="B31"/>
  <c r="A15"/>
  <c r="D15"/>
  <c r="B15"/>
  <c r="A63"/>
  <c r="D63"/>
  <c r="B63"/>
  <c r="A55"/>
  <c r="D55"/>
  <c r="B55"/>
  <c r="A243"/>
  <c r="D243"/>
  <c r="C177"/>
  <c r="A303"/>
  <c r="D303"/>
  <c r="C237"/>
  <c r="A235"/>
  <c r="D235"/>
  <c r="C169"/>
  <c r="A251"/>
  <c r="D251"/>
  <c r="C185"/>
  <c r="A84"/>
  <c r="D84"/>
  <c r="C18"/>
  <c r="A76"/>
  <c r="D76"/>
  <c r="C10"/>
  <c r="A116"/>
  <c r="D116"/>
  <c r="C50"/>
  <c r="A108"/>
  <c r="D108"/>
  <c r="C42"/>
  <c r="A100"/>
  <c r="D100"/>
  <c r="C34"/>
  <c r="A92"/>
  <c r="D92"/>
  <c r="C26"/>
  <c r="A129"/>
  <c r="D129"/>
  <c r="C63"/>
  <c r="A125"/>
  <c r="D125"/>
  <c r="C59"/>
  <c r="A121"/>
  <c r="D121"/>
  <c r="C55"/>
  <c r="C51"/>
  <c r="A117"/>
  <c r="D117"/>
  <c r="A158"/>
  <c r="D158"/>
  <c r="C92"/>
  <c r="C84"/>
  <c r="A150"/>
  <c r="D150"/>
  <c r="A196"/>
  <c r="D196"/>
  <c r="C130"/>
  <c r="A188"/>
  <c r="D188"/>
  <c r="C122"/>
  <c r="A220"/>
  <c r="D220"/>
  <c r="C154"/>
  <c r="A22"/>
  <c r="D22"/>
  <c r="A134"/>
  <c r="D134"/>
  <c r="A229"/>
  <c r="D229"/>
  <c r="B28"/>
  <c r="B67"/>
  <c r="B48"/>
  <c r="C136"/>
  <c r="C94"/>
  <c r="C72"/>
  <c r="C53"/>
  <c r="C30"/>
  <c r="C8"/>
  <c r="C211"/>
  <c r="C188"/>
  <c r="C166"/>
  <c r="C225"/>
  <c r="A263"/>
  <c r="D263"/>
  <c r="C197"/>
  <c r="A266"/>
  <c r="D266"/>
  <c r="C200"/>
  <c r="A258"/>
  <c r="D258"/>
  <c r="C192"/>
  <c r="A250"/>
  <c r="D250"/>
  <c r="C184"/>
  <c r="A173"/>
  <c r="D173"/>
  <c r="C107"/>
  <c r="C91"/>
  <c r="A157"/>
  <c r="D157"/>
  <c r="A195"/>
  <c r="D195"/>
  <c r="C129"/>
  <c r="A187"/>
  <c r="D187"/>
  <c r="C121"/>
  <c r="A219"/>
  <c r="D219"/>
  <c r="C153"/>
  <c r="A29"/>
  <c r="D29"/>
  <c r="A142"/>
  <c r="D142"/>
  <c r="B27"/>
  <c r="B65"/>
  <c r="B43"/>
  <c r="C134"/>
  <c r="C112"/>
  <c r="C93"/>
  <c r="C70"/>
  <c r="C48"/>
  <c r="C29"/>
  <c r="C6"/>
  <c r="C206"/>
  <c r="C187"/>
  <c r="C164"/>
  <c r="A24"/>
  <c r="D24"/>
  <c r="B24"/>
  <c r="A105"/>
  <c r="D105"/>
  <c r="C39"/>
  <c r="A97"/>
  <c r="D97"/>
  <c r="C31"/>
  <c r="A23"/>
  <c r="D23"/>
  <c r="B23"/>
  <c r="A295"/>
  <c r="D295"/>
  <c r="C229"/>
  <c r="A4"/>
  <c r="D4"/>
  <c r="B4"/>
  <c r="A53"/>
  <c r="D53"/>
  <c r="B53"/>
  <c r="A45"/>
  <c r="D45"/>
  <c r="B45"/>
  <c r="B37"/>
  <c r="A37"/>
  <c r="D37"/>
  <c r="A2"/>
  <c r="D2"/>
  <c r="B2"/>
  <c r="I3"/>
  <c r="A305"/>
  <c r="D305"/>
  <c r="C239"/>
  <c r="A81"/>
  <c r="D81"/>
  <c r="C15"/>
  <c r="A297"/>
  <c r="D297"/>
  <c r="C231"/>
  <c r="A73"/>
  <c r="D73"/>
  <c r="C7"/>
  <c r="A274"/>
  <c r="D274"/>
  <c r="C208"/>
  <c r="A287"/>
  <c r="D287"/>
  <c r="C221"/>
  <c r="A283"/>
  <c r="D283"/>
  <c r="C217"/>
  <c r="A279"/>
  <c r="D279"/>
  <c r="C213"/>
  <c r="A165"/>
  <c r="D165"/>
  <c r="C99"/>
  <c r="A52"/>
  <c r="D52"/>
  <c r="B52"/>
  <c r="A44"/>
  <c r="D44"/>
  <c r="B44"/>
  <c r="A36"/>
  <c r="D36"/>
  <c r="B36"/>
  <c r="A60"/>
  <c r="D60"/>
  <c r="B60"/>
  <c r="A68"/>
  <c r="D68"/>
  <c r="C2"/>
  <c r="A242"/>
  <c r="D242"/>
  <c r="C176"/>
  <c r="A78"/>
  <c r="D78"/>
  <c r="C12"/>
  <c r="A234"/>
  <c r="D234"/>
  <c r="C168"/>
  <c r="A70"/>
  <c r="D70"/>
  <c r="C4"/>
  <c r="A115"/>
  <c r="D115"/>
  <c r="C49"/>
  <c r="A107"/>
  <c r="D107"/>
  <c r="C41"/>
  <c r="A99"/>
  <c r="D99"/>
  <c r="C33"/>
  <c r="A91"/>
  <c r="D91"/>
  <c r="C25"/>
  <c r="A141"/>
  <c r="D141"/>
  <c r="C75"/>
  <c r="A133"/>
  <c r="D133"/>
  <c r="C67"/>
  <c r="A124"/>
  <c r="D124"/>
  <c r="C58"/>
  <c r="A180"/>
  <c r="D180"/>
  <c r="C114"/>
  <c r="A172"/>
  <c r="D172"/>
  <c r="C106"/>
  <c r="A164"/>
  <c r="D164"/>
  <c r="C98"/>
  <c r="A156"/>
  <c r="D156"/>
  <c r="C90"/>
  <c r="A148"/>
  <c r="D148"/>
  <c r="C82"/>
  <c r="A214"/>
  <c r="D214"/>
  <c r="C148"/>
  <c r="A206"/>
  <c r="D206"/>
  <c r="C140"/>
  <c r="A46"/>
  <c r="D46"/>
  <c r="A149"/>
  <c r="D149"/>
  <c r="A262"/>
  <c r="D262"/>
  <c r="B64"/>
  <c r="B41"/>
  <c r="C152"/>
  <c r="C133"/>
  <c r="C110"/>
  <c r="C88"/>
  <c r="C69"/>
  <c r="C46"/>
  <c r="C24"/>
  <c r="C5"/>
  <c r="C204"/>
  <c r="C182"/>
  <c r="A8"/>
  <c r="D8"/>
  <c r="B8"/>
  <c r="A259"/>
  <c r="D259"/>
  <c r="C193"/>
  <c r="A38"/>
  <c r="D38"/>
  <c r="B38"/>
  <c r="B30"/>
  <c r="A30"/>
  <c r="D30"/>
  <c r="B62"/>
  <c r="A62"/>
  <c r="D62"/>
  <c r="A307"/>
  <c r="D307"/>
  <c r="C241"/>
  <c r="A86"/>
  <c r="D86"/>
  <c r="C20"/>
  <c r="A83"/>
  <c r="D83"/>
  <c r="C17"/>
  <c r="A239"/>
  <c r="D239"/>
  <c r="C173"/>
  <c r="A75"/>
  <c r="D75"/>
  <c r="C9"/>
  <c r="A231"/>
  <c r="D231"/>
  <c r="C165"/>
  <c r="A308"/>
  <c r="D308"/>
  <c r="C242"/>
  <c r="A273"/>
  <c r="D273"/>
  <c r="C207"/>
  <c r="A265"/>
  <c r="D265"/>
  <c r="C199"/>
  <c r="A257"/>
  <c r="D257"/>
  <c r="C191"/>
  <c r="A249"/>
  <c r="D249"/>
  <c r="C183"/>
  <c r="A140"/>
  <c r="D140"/>
  <c r="C74"/>
  <c r="A132"/>
  <c r="D132"/>
  <c r="C66"/>
  <c r="A282"/>
  <c r="D282"/>
  <c r="C216"/>
  <c r="A179"/>
  <c r="D179"/>
  <c r="C113"/>
  <c r="A171"/>
  <c r="D171"/>
  <c r="C105"/>
  <c r="A163"/>
  <c r="D163"/>
  <c r="C97"/>
  <c r="A155"/>
  <c r="D155"/>
  <c r="C89"/>
  <c r="A147"/>
  <c r="D147"/>
  <c r="C81"/>
  <c r="A193"/>
  <c r="D193"/>
  <c r="C127"/>
  <c r="A185"/>
  <c r="D185"/>
  <c r="C119"/>
  <c r="A205"/>
  <c r="D205"/>
  <c r="C139"/>
  <c r="A225"/>
  <c r="D225"/>
  <c r="C159"/>
  <c r="A5"/>
  <c r="D5"/>
  <c r="A54"/>
  <c r="D54"/>
  <c r="A166"/>
  <c r="D166"/>
  <c r="A269"/>
  <c r="D269"/>
  <c r="B20"/>
  <c r="B59"/>
  <c r="B40"/>
  <c r="C150"/>
  <c r="C128"/>
  <c r="C109"/>
  <c r="C86"/>
  <c r="C64"/>
  <c r="C45"/>
  <c r="C22"/>
  <c r="C222"/>
  <c r="C180"/>
  <c r="C236"/>
  <c r="A306"/>
  <c r="D306"/>
  <c r="C240"/>
  <c r="A10"/>
  <c r="D10"/>
  <c r="B10"/>
  <c r="A50"/>
  <c r="D50"/>
  <c r="B50"/>
  <c r="A42"/>
  <c r="D42"/>
  <c r="B42"/>
  <c r="A34"/>
  <c r="D34"/>
  <c r="B34"/>
  <c r="A26"/>
  <c r="D26"/>
  <c r="B26"/>
  <c r="A18"/>
  <c r="D18"/>
  <c r="B18"/>
  <c r="A66"/>
  <c r="D66"/>
  <c r="B66"/>
  <c r="A58"/>
  <c r="D58"/>
  <c r="B58"/>
  <c r="A290"/>
  <c r="D290"/>
  <c r="C224"/>
  <c r="A244"/>
  <c r="D244"/>
  <c r="C178"/>
  <c r="A304"/>
  <c r="D304"/>
  <c r="C238"/>
  <c r="A236"/>
  <c r="D236"/>
  <c r="C170"/>
  <c r="A296"/>
  <c r="D296"/>
  <c r="C230"/>
  <c r="C44"/>
  <c r="A110"/>
  <c r="D110"/>
  <c r="A139"/>
  <c r="D139"/>
  <c r="C73"/>
  <c r="A131"/>
  <c r="D131"/>
  <c r="C65"/>
  <c r="A123"/>
  <c r="D123"/>
  <c r="C57"/>
  <c r="A212"/>
  <c r="D212"/>
  <c r="C146"/>
  <c r="A204"/>
  <c r="D204"/>
  <c r="C138"/>
  <c r="A6"/>
  <c r="D6"/>
  <c r="A61"/>
  <c r="D61"/>
  <c r="A174"/>
  <c r="D174"/>
  <c r="A286"/>
  <c r="D286"/>
  <c r="B19"/>
  <c r="B57"/>
  <c r="B35"/>
  <c r="C149"/>
  <c r="C126"/>
  <c r="C104"/>
  <c r="C85"/>
  <c r="C62"/>
  <c r="C40"/>
  <c r="C21"/>
  <c r="C198"/>
  <c r="C179"/>
  <c r="C234"/>
  <c r="A9"/>
  <c r="D9"/>
  <c r="B9"/>
  <c r="A25"/>
  <c r="D25"/>
  <c r="B25"/>
  <c r="A17"/>
  <c r="D17"/>
  <c r="B17"/>
  <c r="A227"/>
  <c r="D227"/>
  <c r="C161"/>
  <c r="A241"/>
  <c r="D241"/>
  <c r="C175"/>
  <c r="A77"/>
  <c r="D77"/>
  <c r="C11"/>
  <c r="A233"/>
  <c r="D233"/>
  <c r="C167"/>
  <c r="C227"/>
  <c r="A293"/>
  <c r="D293"/>
  <c r="A228"/>
  <c r="D228"/>
  <c r="C162"/>
  <c r="A268"/>
  <c r="D268"/>
  <c r="C202"/>
  <c r="A260"/>
  <c r="D260"/>
  <c r="C194"/>
  <c r="A252"/>
  <c r="D252"/>
  <c r="C186"/>
  <c r="A289"/>
  <c r="D289"/>
  <c r="C223"/>
  <c r="A281"/>
  <c r="D281"/>
  <c r="C215"/>
  <c r="A177"/>
  <c r="D177"/>
  <c r="C111"/>
  <c r="A169"/>
  <c r="D169"/>
  <c r="C103"/>
  <c r="A161"/>
  <c r="D161"/>
  <c r="C95"/>
  <c r="A153"/>
  <c r="D153"/>
  <c r="C87"/>
  <c r="A145"/>
  <c r="D145"/>
  <c r="C79"/>
  <c r="A211"/>
  <c r="D211"/>
  <c r="C145"/>
  <c r="A203"/>
  <c r="D203"/>
  <c r="C137"/>
  <c r="A13"/>
  <c r="D13"/>
  <c r="A85"/>
  <c r="D85"/>
  <c r="A181"/>
  <c r="D181"/>
  <c r="B56"/>
  <c r="B33"/>
  <c r="C144"/>
  <c r="C125"/>
  <c r="C102"/>
  <c r="C80"/>
  <c r="C61"/>
  <c r="C38"/>
  <c r="C16"/>
  <c r="C219"/>
  <c r="C174"/>
  <c r="C233"/>
  <c r="I12"/>
  <c r="I8"/>
  <c r="I20"/>
  <c r="I19"/>
  <c r="I18"/>
  <c r="I17"/>
  <c r="I16"/>
  <c r="I15"/>
  <c r="I14"/>
  <c r="I11"/>
  <c r="I7"/>
  <c r="I6"/>
  <c r="I10"/>
  <c r="I2"/>
</calcChain>
</file>

<file path=xl/sharedStrings.xml><?xml version="1.0" encoding="utf-8"?>
<sst xmlns="http://schemas.openxmlformats.org/spreadsheetml/2006/main" count="44" uniqueCount="31">
  <si>
    <t>HL</t>
  </si>
  <si>
    <t>TL</t>
  </si>
  <si>
    <t>Pacasmayo - March 2022</t>
  </si>
  <si>
    <t>Pacasmayo - April 2022</t>
  </si>
  <si>
    <t>Salaverry - May 2022</t>
  </si>
  <si>
    <t>Salaverry - June 2022</t>
  </si>
  <si>
    <t>Salaverry - July 2022</t>
  </si>
  <si>
    <t>Intact specimens used to relate HL and TL were not included in the study</t>
  </si>
  <si>
    <t>Salaverry - September 2022</t>
  </si>
  <si>
    <t>α</t>
  </si>
  <si>
    <t>β</t>
  </si>
  <si>
    <t>Combined TL</t>
  </si>
  <si>
    <t>Pacasmayo TL</t>
  </si>
  <si>
    <t>Salaverry TL</t>
  </si>
  <si>
    <t>Total</t>
  </si>
  <si>
    <t>Pacasmayo</t>
  </si>
  <si>
    <t>Salaverry</t>
  </si>
  <si>
    <t>Sal Min</t>
  </si>
  <si>
    <t>Pac Min</t>
  </si>
  <si>
    <t>Pac Max</t>
  </si>
  <si>
    <t>Pac Median</t>
  </si>
  <si>
    <t>Sal Max</t>
  </si>
  <si>
    <t>Sal Median</t>
  </si>
  <si>
    <t>Com Min</t>
  </si>
  <si>
    <t>Com Q1</t>
  </si>
  <si>
    <t>Com Q2</t>
  </si>
  <si>
    <t>Com Q3</t>
  </si>
  <si>
    <t>Com Q4</t>
  </si>
  <si>
    <t>Com mode</t>
  </si>
  <si>
    <t>Com median</t>
  </si>
  <si>
    <t>Combined &amp; Rounded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</si>
</sst>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Regression!$B$2</c:f>
              <c:strCache>
                <c:ptCount val="1"/>
                <c:pt idx="0">
                  <c:v>TL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9050">
                <a:noFill/>
              </a:ln>
              <a:effectLst/>
            </c:spPr>
          </c:marker>
          <c:trendline>
            <c:spPr>
              <a:ln w="28575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Regression!$A$3:$A$12</c:f>
              <c:numCache>
                <c:formatCode>General</c:formatCode>
                <c:ptCount val="10"/>
                <c:pt idx="0">
                  <c:v>75</c:v>
                </c:pt>
                <c:pt idx="1">
                  <c:v>73</c:v>
                </c:pt>
                <c:pt idx="2">
                  <c:v>73</c:v>
                </c:pt>
                <c:pt idx="3">
                  <c:v>65</c:v>
                </c:pt>
                <c:pt idx="4">
                  <c:v>56</c:v>
                </c:pt>
                <c:pt idx="5">
                  <c:v>90</c:v>
                </c:pt>
                <c:pt idx="6">
                  <c:v>58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</c:numCache>
            </c:numRef>
          </c:xVal>
          <c:yVal>
            <c:numRef>
              <c:f>Regression!$B$3:$B$12</c:f>
              <c:numCache>
                <c:formatCode>General</c:formatCode>
                <c:ptCount val="10"/>
                <c:pt idx="0">
                  <c:v>101</c:v>
                </c:pt>
                <c:pt idx="1">
                  <c:v>99</c:v>
                </c:pt>
                <c:pt idx="2">
                  <c:v>100</c:v>
                </c:pt>
                <c:pt idx="3">
                  <c:v>94</c:v>
                </c:pt>
                <c:pt idx="4">
                  <c:v>74</c:v>
                </c:pt>
                <c:pt idx="5">
                  <c:v>120</c:v>
                </c:pt>
                <c:pt idx="6">
                  <c:v>80</c:v>
                </c:pt>
                <c:pt idx="7">
                  <c:v>80</c:v>
                </c:pt>
                <c:pt idx="8">
                  <c:v>82</c:v>
                </c:pt>
                <c:pt idx="9">
                  <c:v>81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377-B745-B578-2F337EEA934A}"/>
            </c:ext>
          </c:extLst>
        </c:ser>
        <c:dLbls/>
        <c:axId val="51640576"/>
        <c:axId val="54604928"/>
      </c:scatterChart>
      <c:valAx>
        <c:axId val="51640576"/>
        <c:scaling>
          <c:orientation val="minMax"/>
          <c:max val="95"/>
          <c:min val="55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aseline="0">
                    <a:solidFill>
                      <a:schemeClr val="tx1"/>
                    </a:solidFill>
                  </a:rPr>
                  <a:t>HL (cm)</a:t>
                </a:r>
                <a:endParaRPr lang="en-US" sz="2000">
                  <a:solidFill>
                    <a:schemeClr val="tx1"/>
                  </a:solidFill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285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604928"/>
        <c:crosses val="autoZero"/>
        <c:crossBetween val="midCat"/>
      </c:valAx>
      <c:valAx>
        <c:axId val="54604928"/>
        <c:scaling>
          <c:orientation val="minMax"/>
          <c:max val="125"/>
          <c:min val="6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tx1"/>
                    </a:solidFill>
                  </a:rPr>
                  <a:t>TL (cm)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285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4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0</xdr:row>
      <xdr:rowOff>190500</xdr:rowOff>
    </xdr:from>
    <xdr:to>
      <xdr:col>14</xdr:col>
      <xdr:colOff>660400</xdr:colOff>
      <xdr:row>23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87C770F-0B50-7DED-9C16-B4893CD2C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31</xdr:row>
      <xdr:rowOff>114300</xdr:rowOff>
    </xdr:from>
    <xdr:to>
      <xdr:col>13</xdr:col>
      <xdr:colOff>203200</xdr:colOff>
      <xdr:row>62</xdr:row>
      <xdr:rowOff>139700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DFD50937-2190-11CF-5FAF-6931E04B876F}"/>
            </a:ext>
          </a:extLst>
        </xdr:cNvPr>
        <xdr:cNvSpPr txBox="1"/>
      </xdr:nvSpPr>
      <xdr:spPr>
        <a:xfrm>
          <a:off x="5969000" y="6413500"/>
          <a:ext cx="4965700" cy="632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 Code and Results</a:t>
          </a:r>
        </a:p>
        <a:p>
          <a:endParaRPr lang="en-US" sz="110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rm(list = ls())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if(!"car" %in% installed.packages()){install.packages("car")}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library(car)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Loading required package: carData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x1 &lt;- c(75,73,73,65,56,90,58,60,60,60)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y1 &lt;- c(101,99,100,94,74,120,80,80,82,81)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model1 = lm(y1~x1)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summary(model1)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lm(formula = y1 ~ x1)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Residuals: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Min      1Q  Median      3Q     Max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-2.6314 -1.2375 -0.3073  0.5803  5.5306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Coefficients: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   Estimate Std. Error t value Pr(&gt;|t|)   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(Intercept)  2.97328    5.07450   0.586    0.574   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x1           1.31532    0.07489  17.562 1.13e-07 ***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Signif. codes:  0 '***' 0.001 '**' 0.01 '*' 0.05 '.' 0.1 ' ' 1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Residual standard error: 2.39 on 8 degrees of freedom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Multiple R-squared:  0.9747, Adjusted R-squared:  0.9716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F-statistic: 308.4 on 1 and 8 DF,  p-value: 1.129e-07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</xdr:row>
      <xdr:rowOff>127000</xdr:rowOff>
    </xdr:from>
    <xdr:to>
      <xdr:col>12</xdr:col>
      <xdr:colOff>800100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9ED0472-26DF-1415-7847-E1FDA3452357}"/>
            </a:ext>
          </a:extLst>
        </xdr:cNvPr>
        <xdr:cNvSpPr txBox="1"/>
      </xdr:nvSpPr>
      <xdr:spPr>
        <a:xfrm>
          <a:off x="6057900" y="977900"/>
          <a:ext cx="4648200" cy="48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Numbers in </a:t>
          </a:r>
          <a:r>
            <a:rPr lang="en-US" sz="1100" b="1">
              <a:solidFill>
                <a:srgbClr val="FF0000"/>
              </a:solidFill>
            </a:rPr>
            <a:t>red</a:t>
          </a:r>
          <a:r>
            <a:rPr lang="en-US" sz="1100"/>
            <a:t> are calculated from the regression and headless length</a:t>
          </a:r>
          <a:r>
            <a:rPr lang="en-US" sz="1100" baseline="0"/>
            <a:t> (HL).</a:t>
          </a:r>
          <a:endParaRPr lang="en-US" sz="1100"/>
        </a:p>
        <a:p>
          <a:r>
            <a:rPr lang="en-US" sz="1100"/>
            <a:t>Numbers in </a:t>
          </a:r>
          <a:r>
            <a:rPr lang="en-US" sz="1100" b="1"/>
            <a:t>black</a:t>
          </a:r>
          <a:r>
            <a:rPr lang="en-US" sz="1100" baseline="0"/>
            <a:t> were directly measured.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1"/>
  <sheetViews>
    <sheetView tabSelected="1" workbookViewId="0">
      <selection activeCell="I46" sqref="I46"/>
    </sheetView>
  </sheetViews>
  <sheetFormatPr baseColWidth="10" defaultRowHeight="15.75"/>
  <sheetData>
    <row r="1" spans="1:9" ht="47.25">
      <c r="A1" s="3" t="s">
        <v>2</v>
      </c>
      <c r="B1" s="11" t="s">
        <v>3</v>
      </c>
      <c r="C1" s="11"/>
      <c r="D1" s="3" t="s">
        <v>4</v>
      </c>
      <c r="E1" s="3" t="s">
        <v>5</v>
      </c>
      <c r="F1" s="3" t="s">
        <v>6</v>
      </c>
      <c r="G1" s="3" t="s">
        <v>8</v>
      </c>
      <c r="H1" s="3"/>
      <c r="I1" s="1"/>
    </row>
    <row r="2" spans="1:9">
      <c r="A2" t="s">
        <v>0</v>
      </c>
      <c r="B2" t="s">
        <v>0</v>
      </c>
      <c r="C2" t="s">
        <v>1</v>
      </c>
      <c r="D2" t="s">
        <v>0</v>
      </c>
      <c r="E2" t="s">
        <v>0</v>
      </c>
      <c r="F2" t="s">
        <v>0</v>
      </c>
      <c r="G2" t="s">
        <v>0</v>
      </c>
    </row>
    <row r="3" spans="1:9">
      <c r="A3">
        <v>47.5</v>
      </c>
      <c r="B3">
        <v>54</v>
      </c>
      <c r="C3">
        <v>76</v>
      </c>
      <c r="D3">
        <v>64</v>
      </c>
      <c r="E3">
        <v>116</v>
      </c>
      <c r="F3">
        <v>74</v>
      </c>
      <c r="G3">
        <v>76</v>
      </c>
    </row>
    <row r="4" spans="1:9">
      <c r="A4">
        <v>57.5</v>
      </c>
      <c r="B4">
        <v>48</v>
      </c>
      <c r="C4">
        <v>66</v>
      </c>
      <c r="D4">
        <v>96</v>
      </c>
      <c r="E4">
        <v>68</v>
      </c>
      <c r="F4">
        <v>72</v>
      </c>
      <c r="G4">
        <v>64</v>
      </c>
    </row>
    <row r="5" spans="1:9">
      <c r="A5">
        <v>80.5</v>
      </c>
      <c r="B5">
        <v>51</v>
      </c>
      <c r="C5">
        <v>71</v>
      </c>
      <c r="D5">
        <v>64</v>
      </c>
      <c r="E5">
        <v>90</v>
      </c>
      <c r="F5">
        <v>68</v>
      </c>
    </row>
    <row r="6" spans="1:9">
      <c r="A6">
        <v>61.8</v>
      </c>
      <c r="B6">
        <v>56</v>
      </c>
      <c r="C6">
        <v>78</v>
      </c>
      <c r="D6">
        <v>91</v>
      </c>
      <c r="E6">
        <v>112</v>
      </c>
      <c r="F6">
        <v>62</v>
      </c>
    </row>
    <row r="7" spans="1:9">
      <c r="B7">
        <v>86</v>
      </c>
      <c r="C7">
        <v>120</v>
      </c>
      <c r="D7">
        <v>59</v>
      </c>
      <c r="E7">
        <v>94</v>
      </c>
      <c r="F7">
        <v>66</v>
      </c>
    </row>
    <row r="8" spans="1:9">
      <c r="C8">
        <v>64</v>
      </c>
      <c r="D8">
        <v>122</v>
      </c>
      <c r="E8">
        <v>118</v>
      </c>
      <c r="F8">
        <v>70</v>
      </c>
    </row>
    <row r="9" spans="1:9">
      <c r="C9">
        <v>66</v>
      </c>
      <c r="D9">
        <v>59</v>
      </c>
      <c r="E9">
        <v>68</v>
      </c>
      <c r="F9">
        <v>66</v>
      </c>
    </row>
    <row r="10" spans="1:9">
      <c r="C10">
        <v>65</v>
      </c>
      <c r="D10">
        <v>66</v>
      </c>
      <c r="E10">
        <v>69</v>
      </c>
      <c r="F10">
        <v>77</v>
      </c>
    </row>
    <row r="11" spans="1:9">
      <c r="C11">
        <v>117</v>
      </c>
      <c r="D11">
        <v>63</v>
      </c>
      <c r="E11">
        <v>66</v>
      </c>
      <c r="F11">
        <v>69</v>
      </c>
    </row>
    <row r="12" spans="1:9">
      <c r="C12">
        <v>68</v>
      </c>
      <c r="D12">
        <v>86</v>
      </c>
      <c r="E12">
        <v>68</v>
      </c>
      <c r="F12">
        <v>58</v>
      </c>
    </row>
    <row r="13" spans="1:9">
      <c r="C13">
        <v>66</v>
      </c>
      <c r="D13">
        <v>98</v>
      </c>
      <c r="E13">
        <v>68</v>
      </c>
      <c r="F13">
        <v>68</v>
      </c>
    </row>
    <row r="14" spans="1:9">
      <c r="C14">
        <v>70</v>
      </c>
      <c r="D14">
        <v>85</v>
      </c>
      <c r="E14">
        <v>67</v>
      </c>
      <c r="F14">
        <v>74</v>
      </c>
    </row>
    <row r="15" spans="1:9">
      <c r="C15">
        <v>67</v>
      </c>
      <c r="D15">
        <v>88</v>
      </c>
      <c r="E15">
        <v>68</v>
      </c>
      <c r="F15">
        <v>72</v>
      </c>
    </row>
    <row r="16" spans="1:9">
      <c r="C16">
        <v>65</v>
      </c>
      <c r="D16">
        <v>93</v>
      </c>
      <c r="E16">
        <v>73</v>
      </c>
      <c r="F16">
        <v>67</v>
      </c>
    </row>
    <row r="17" spans="3:6">
      <c r="C17">
        <v>68</v>
      </c>
      <c r="D17">
        <v>91</v>
      </c>
      <c r="E17">
        <v>71</v>
      </c>
      <c r="F17">
        <v>71</v>
      </c>
    </row>
    <row r="18" spans="3:6">
      <c r="C18">
        <v>65</v>
      </c>
      <c r="D18">
        <v>87</v>
      </c>
      <c r="E18">
        <v>59</v>
      </c>
      <c r="F18">
        <v>68</v>
      </c>
    </row>
    <row r="19" spans="3:6">
      <c r="C19">
        <v>63</v>
      </c>
      <c r="D19">
        <v>98</v>
      </c>
      <c r="E19">
        <v>69</v>
      </c>
      <c r="F19">
        <v>76</v>
      </c>
    </row>
    <row r="20" spans="3:6">
      <c r="C20">
        <v>69</v>
      </c>
      <c r="D20">
        <v>67</v>
      </c>
      <c r="E20">
        <v>105</v>
      </c>
    </row>
    <row r="21" spans="3:6">
      <c r="C21">
        <v>65</v>
      </c>
      <c r="D21">
        <v>65</v>
      </c>
      <c r="E21">
        <v>104</v>
      </c>
    </row>
    <row r="22" spans="3:6">
      <c r="C22">
        <v>68</v>
      </c>
      <c r="D22">
        <v>67</v>
      </c>
      <c r="E22">
        <v>103</v>
      </c>
    </row>
    <row r="23" spans="3:6">
      <c r="C23">
        <v>66</v>
      </c>
      <c r="D23">
        <v>92</v>
      </c>
      <c r="E23">
        <v>105</v>
      </c>
    </row>
    <row r="24" spans="3:6">
      <c r="C24">
        <v>81</v>
      </c>
      <c r="D24">
        <v>66</v>
      </c>
      <c r="E24">
        <v>101</v>
      </c>
    </row>
    <row r="25" spans="3:6">
      <c r="C25">
        <v>80</v>
      </c>
      <c r="D25">
        <v>100</v>
      </c>
      <c r="E25">
        <v>95</v>
      </c>
    </row>
    <row r="26" spans="3:6">
      <c r="C26">
        <v>82</v>
      </c>
      <c r="D26">
        <v>99</v>
      </c>
      <c r="E26">
        <v>62</v>
      </c>
    </row>
    <row r="27" spans="3:6">
      <c r="C27">
        <v>79</v>
      </c>
      <c r="D27">
        <v>57</v>
      </c>
      <c r="E27">
        <v>70</v>
      </c>
    </row>
    <row r="28" spans="3:6">
      <c r="C28">
        <v>76</v>
      </c>
      <c r="D28">
        <v>65</v>
      </c>
      <c r="E28">
        <v>69</v>
      </c>
    </row>
    <row r="29" spans="3:6">
      <c r="C29">
        <v>78</v>
      </c>
      <c r="D29">
        <v>70</v>
      </c>
      <c r="E29">
        <v>67</v>
      </c>
    </row>
    <row r="30" spans="3:6">
      <c r="C30">
        <v>82</v>
      </c>
      <c r="D30">
        <v>68</v>
      </c>
      <c r="E30">
        <v>73</v>
      </c>
    </row>
    <row r="31" spans="3:6">
      <c r="C31">
        <v>73</v>
      </c>
      <c r="D31">
        <v>66</v>
      </c>
      <c r="E31">
        <v>99</v>
      </c>
    </row>
    <row r="32" spans="3:6">
      <c r="C32">
        <v>75</v>
      </c>
      <c r="D32">
        <v>66</v>
      </c>
      <c r="E32">
        <v>93</v>
      </c>
    </row>
    <row r="33" spans="3:5">
      <c r="C33">
        <v>78</v>
      </c>
      <c r="D33">
        <v>96</v>
      </c>
      <c r="E33">
        <v>96</v>
      </c>
    </row>
    <row r="34" spans="3:5">
      <c r="C34">
        <v>80</v>
      </c>
      <c r="D34">
        <v>92</v>
      </c>
      <c r="E34">
        <v>92</v>
      </c>
    </row>
    <row r="35" spans="3:5">
      <c r="C35">
        <v>96</v>
      </c>
      <c r="D35">
        <v>66</v>
      </c>
      <c r="E35">
        <v>66</v>
      </c>
    </row>
    <row r="36" spans="3:5">
      <c r="C36">
        <v>110</v>
      </c>
      <c r="D36">
        <v>61</v>
      </c>
      <c r="E36">
        <v>116</v>
      </c>
    </row>
    <row r="37" spans="3:5">
      <c r="C37">
        <v>105</v>
      </c>
      <c r="D37">
        <v>88</v>
      </c>
      <c r="E37">
        <v>71</v>
      </c>
    </row>
    <row r="38" spans="3:5">
      <c r="C38">
        <v>78</v>
      </c>
      <c r="D38">
        <v>85</v>
      </c>
      <c r="E38">
        <v>59</v>
      </c>
    </row>
    <row r="39" spans="3:5">
      <c r="C39">
        <v>85</v>
      </c>
      <c r="D39">
        <v>90</v>
      </c>
      <c r="E39">
        <v>63</v>
      </c>
    </row>
    <row r="40" spans="3:5">
      <c r="C40">
        <v>121</v>
      </c>
      <c r="D40">
        <v>92</v>
      </c>
      <c r="E40">
        <v>67</v>
      </c>
    </row>
    <row r="41" spans="3:5">
      <c r="C41">
        <v>93</v>
      </c>
      <c r="D41">
        <v>72</v>
      </c>
      <c r="E41">
        <v>73</v>
      </c>
    </row>
    <row r="42" spans="3:5">
      <c r="C42">
        <v>96</v>
      </c>
      <c r="D42">
        <v>62</v>
      </c>
      <c r="E42">
        <v>64</v>
      </c>
    </row>
    <row r="43" spans="3:5">
      <c r="C43">
        <v>84</v>
      </c>
      <c r="D43">
        <v>98</v>
      </c>
      <c r="E43">
        <v>56</v>
      </c>
    </row>
    <row r="44" spans="3:5">
      <c r="C44">
        <v>80</v>
      </c>
      <c r="D44">
        <v>96</v>
      </c>
      <c r="E44">
        <v>96</v>
      </c>
    </row>
    <row r="45" spans="3:5">
      <c r="C45">
        <v>92</v>
      </c>
      <c r="D45">
        <v>62</v>
      </c>
      <c r="E45">
        <v>67</v>
      </c>
    </row>
    <row r="46" spans="3:5">
      <c r="C46">
        <v>78</v>
      </c>
      <c r="D46">
        <v>93</v>
      </c>
      <c r="E46">
        <v>93</v>
      </c>
    </row>
    <row r="47" spans="3:5">
      <c r="C47">
        <v>104</v>
      </c>
      <c r="D47">
        <v>61</v>
      </c>
      <c r="E47">
        <v>71</v>
      </c>
    </row>
    <row r="48" spans="3:5">
      <c r="C48">
        <v>84</v>
      </c>
      <c r="D48">
        <v>69</v>
      </c>
      <c r="E48">
        <v>66</v>
      </c>
    </row>
    <row r="49" spans="3:5">
      <c r="C49">
        <v>91</v>
      </c>
      <c r="D49">
        <v>62</v>
      </c>
      <c r="E49">
        <v>67</v>
      </c>
    </row>
    <row r="50" spans="3:5">
      <c r="C50">
        <v>99</v>
      </c>
      <c r="D50">
        <v>67</v>
      </c>
      <c r="E50">
        <v>61</v>
      </c>
    </row>
    <row r="51" spans="3:5">
      <c r="C51">
        <v>109</v>
      </c>
      <c r="D51">
        <v>64</v>
      </c>
      <c r="E51">
        <v>65</v>
      </c>
    </row>
    <row r="52" spans="3:5">
      <c r="C52">
        <v>118</v>
      </c>
      <c r="D52">
        <v>68</v>
      </c>
      <c r="E52">
        <v>62</v>
      </c>
    </row>
    <row r="53" spans="3:5">
      <c r="C53">
        <v>83</v>
      </c>
      <c r="D53">
        <v>67</v>
      </c>
      <c r="E53">
        <v>70</v>
      </c>
    </row>
    <row r="54" spans="3:5">
      <c r="C54">
        <v>90</v>
      </c>
      <c r="D54">
        <v>88</v>
      </c>
      <c r="E54">
        <v>57</v>
      </c>
    </row>
    <row r="55" spans="3:5">
      <c r="C55">
        <v>97</v>
      </c>
      <c r="D55">
        <v>66</v>
      </c>
      <c r="E55">
        <v>68</v>
      </c>
    </row>
    <row r="56" spans="3:5">
      <c r="C56">
        <v>85</v>
      </c>
      <c r="D56">
        <v>66</v>
      </c>
      <c r="E56">
        <v>66</v>
      </c>
    </row>
    <row r="57" spans="3:5">
      <c r="C57">
        <v>87</v>
      </c>
      <c r="D57">
        <v>98</v>
      </c>
      <c r="E57">
        <v>135</v>
      </c>
    </row>
    <row r="58" spans="3:5">
      <c r="C58">
        <v>90</v>
      </c>
      <c r="D58">
        <v>98</v>
      </c>
      <c r="E58">
        <v>70</v>
      </c>
    </row>
    <row r="59" spans="3:5">
      <c r="C59">
        <v>80</v>
      </c>
      <c r="D59">
        <v>92</v>
      </c>
      <c r="E59">
        <v>61</v>
      </c>
    </row>
    <row r="60" spans="3:5">
      <c r="D60">
        <v>96</v>
      </c>
      <c r="E60">
        <v>64</v>
      </c>
    </row>
    <row r="61" spans="3:5">
      <c r="D61">
        <v>65</v>
      </c>
      <c r="E61">
        <v>66</v>
      </c>
    </row>
    <row r="62" spans="3:5">
      <c r="D62">
        <v>64</v>
      </c>
      <c r="E62">
        <v>121</v>
      </c>
    </row>
    <row r="63" spans="3:5">
      <c r="D63">
        <v>102</v>
      </c>
      <c r="E63">
        <v>61</v>
      </c>
    </row>
    <row r="64" spans="3:5">
      <c r="D64">
        <v>95</v>
      </c>
      <c r="E64">
        <v>47</v>
      </c>
    </row>
    <row r="65" spans="4:5">
      <c r="D65">
        <v>102</v>
      </c>
      <c r="E65">
        <v>69</v>
      </c>
    </row>
    <row r="66" spans="4:5">
      <c r="D66">
        <v>129</v>
      </c>
    </row>
    <row r="67" spans="4:5">
      <c r="D67">
        <v>69</v>
      </c>
    </row>
    <row r="68" spans="4:5">
      <c r="D68">
        <v>72</v>
      </c>
    </row>
    <row r="69" spans="4:5">
      <c r="D69">
        <v>65</v>
      </c>
    </row>
    <row r="70" spans="4:5">
      <c r="D70">
        <v>64</v>
      </c>
    </row>
    <row r="71" spans="4:5">
      <c r="D71">
        <v>64</v>
      </c>
    </row>
    <row r="72" spans="4:5">
      <c r="D72">
        <v>63</v>
      </c>
    </row>
    <row r="73" spans="4:5">
      <c r="D73">
        <v>66</v>
      </c>
    </row>
    <row r="74" spans="4:5">
      <c r="D74">
        <v>68</v>
      </c>
    </row>
    <row r="75" spans="4:5">
      <c r="D75">
        <v>67</v>
      </c>
    </row>
    <row r="76" spans="4:5">
      <c r="D76">
        <v>99</v>
      </c>
    </row>
    <row r="77" spans="4:5">
      <c r="D77">
        <v>62</v>
      </c>
    </row>
    <row r="78" spans="4:5">
      <c r="D78">
        <v>86</v>
      </c>
    </row>
    <row r="79" spans="4:5">
      <c r="D79">
        <v>96</v>
      </c>
    </row>
    <row r="80" spans="4:5">
      <c r="D80">
        <v>88</v>
      </c>
    </row>
    <row r="81" spans="4:4">
      <c r="D81">
        <v>62</v>
      </c>
    </row>
    <row r="82" spans="4:4">
      <c r="D82">
        <v>62</v>
      </c>
    </row>
    <row r="83" spans="4:4">
      <c r="D83">
        <v>60</v>
      </c>
    </row>
    <row r="84" spans="4:4">
      <c r="D84">
        <v>132</v>
      </c>
    </row>
    <row r="85" spans="4:4">
      <c r="D85">
        <v>70</v>
      </c>
    </row>
    <row r="86" spans="4:4">
      <c r="D86">
        <v>68</v>
      </c>
    </row>
    <row r="87" spans="4:4">
      <c r="D87">
        <v>85</v>
      </c>
    </row>
    <row r="88" spans="4:4">
      <c r="D88">
        <v>86</v>
      </c>
    </row>
    <row r="89" spans="4:4">
      <c r="D89">
        <v>69</v>
      </c>
    </row>
    <row r="90" spans="4:4">
      <c r="D90">
        <v>70</v>
      </c>
    </row>
    <row r="91" spans="4:4">
      <c r="D91">
        <v>127</v>
      </c>
    </row>
    <row r="92" spans="4:4">
      <c r="D92">
        <v>118</v>
      </c>
    </row>
    <row r="93" spans="4:4">
      <c r="D93">
        <v>121</v>
      </c>
    </row>
    <row r="94" spans="4:4">
      <c r="D94">
        <v>117</v>
      </c>
    </row>
    <row r="95" spans="4:4">
      <c r="D95">
        <v>95</v>
      </c>
    </row>
    <row r="96" spans="4:4">
      <c r="D96">
        <v>98</v>
      </c>
    </row>
    <row r="97" spans="4:4">
      <c r="D97">
        <v>135</v>
      </c>
    </row>
    <row r="98" spans="4:4">
      <c r="D98">
        <v>102</v>
      </c>
    </row>
    <row r="99" spans="4:4">
      <c r="D99">
        <v>117</v>
      </c>
    </row>
    <row r="100" spans="4:4">
      <c r="D100">
        <v>81</v>
      </c>
    </row>
    <row r="101" spans="4:4">
      <c r="D101">
        <v>60</v>
      </c>
    </row>
    <row r="102" spans="4:4">
      <c r="D102">
        <v>63</v>
      </c>
    </row>
    <row r="103" spans="4:4">
      <c r="D103">
        <v>64</v>
      </c>
    </row>
    <row r="104" spans="4:4">
      <c r="D104">
        <v>61</v>
      </c>
    </row>
    <row r="105" spans="4:4">
      <c r="D105">
        <v>61</v>
      </c>
    </row>
    <row r="106" spans="4:4">
      <c r="D106">
        <v>68</v>
      </c>
    </row>
    <row r="107" spans="4:4">
      <c r="D107">
        <v>66</v>
      </c>
    </row>
    <row r="108" spans="4:4">
      <c r="D108">
        <v>61</v>
      </c>
    </row>
    <row r="109" spans="4:4">
      <c r="D109">
        <v>64</v>
      </c>
    </row>
    <row r="110" spans="4:4">
      <c r="D110">
        <v>113</v>
      </c>
    </row>
    <row r="111" spans="4:4">
      <c r="D111">
        <v>123</v>
      </c>
    </row>
    <row r="112" spans="4:4">
      <c r="D112">
        <v>128</v>
      </c>
    </row>
    <row r="113" spans="4:4">
      <c r="D113">
        <v>95</v>
      </c>
    </row>
    <row r="114" spans="4:4">
      <c r="D114">
        <v>93</v>
      </c>
    </row>
    <row r="115" spans="4:4">
      <c r="D115">
        <v>136</v>
      </c>
    </row>
    <row r="116" spans="4:4">
      <c r="D116">
        <v>122</v>
      </c>
    </row>
    <row r="117" spans="4:4">
      <c r="D117">
        <v>126</v>
      </c>
    </row>
    <row r="118" spans="4:4">
      <c r="D118">
        <v>137</v>
      </c>
    </row>
    <row r="119" spans="4:4">
      <c r="D119">
        <v>129</v>
      </c>
    </row>
    <row r="120" spans="4:4">
      <c r="D120">
        <v>119</v>
      </c>
    </row>
    <row r="121" spans="4:4">
      <c r="D121">
        <v>84</v>
      </c>
    </row>
    <row r="122" spans="4:4">
      <c r="D122">
        <v>90</v>
      </c>
    </row>
    <row r="123" spans="4:4">
      <c r="D123">
        <v>65</v>
      </c>
    </row>
    <row r="124" spans="4:4">
      <c r="D124">
        <v>60</v>
      </c>
    </row>
    <row r="125" spans="4:4">
      <c r="D125">
        <v>64</v>
      </c>
    </row>
    <row r="126" spans="4:4">
      <c r="D126">
        <v>65</v>
      </c>
    </row>
    <row r="127" spans="4:4">
      <c r="D127">
        <v>67</v>
      </c>
    </row>
    <row r="128" spans="4:4">
      <c r="D128">
        <v>62</v>
      </c>
    </row>
    <row r="129" spans="4:4">
      <c r="D129">
        <v>67</v>
      </c>
    </row>
    <row r="130" spans="4:4">
      <c r="D130">
        <v>64</v>
      </c>
    </row>
    <row r="131" spans="4:4">
      <c r="D131">
        <v>49</v>
      </c>
    </row>
    <row r="132" spans="4:4">
      <c r="D132">
        <v>61</v>
      </c>
    </row>
    <row r="133" spans="4:4">
      <c r="D133">
        <v>60</v>
      </c>
    </row>
    <row r="134" spans="4:4">
      <c r="D134">
        <v>64</v>
      </c>
    </row>
    <row r="135" spans="4:4">
      <c r="D135">
        <v>68</v>
      </c>
    </row>
    <row r="136" spans="4:4">
      <c r="D136">
        <v>63</v>
      </c>
    </row>
    <row r="137" spans="4:4">
      <c r="D137">
        <v>62</v>
      </c>
    </row>
    <row r="138" spans="4:4">
      <c r="D138">
        <v>59</v>
      </c>
    </row>
    <row r="139" spans="4:4">
      <c r="D139">
        <v>61</v>
      </c>
    </row>
    <row r="140" spans="4:4">
      <c r="D140">
        <v>63</v>
      </c>
    </row>
    <row r="141" spans="4:4">
      <c r="D141">
        <v>52</v>
      </c>
    </row>
    <row r="142" spans="4:4">
      <c r="D142">
        <v>59</v>
      </c>
    </row>
    <row r="143" spans="4:4">
      <c r="D143">
        <v>61</v>
      </c>
    </row>
    <row r="144" spans="4:4">
      <c r="D144">
        <v>57</v>
      </c>
    </row>
    <row r="145" spans="4:4">
      <c r="D145">
        <v>59</v>
      </c>
    </row>
    <row r="146" spans="4:4">
      <c r="D146">
        <v>56</v>
      </c>
    </row>
    <row r="147" spans="4:4">
      <c r="D147">
        <v>93</v>
      </c>
    </row>
    <row r="148" spans="4:4">
      <c r="D148">
        <v>60</v>
      </c>
    </row>
    <row r="149" spans="4:4">
      <c r="D149">
        <v>67</v>
      </c>
    </row>
    <row r="150" spans="4:4">
      <c r="D150">
        <v>62</v>
      </c>
    </row>
    <row r="151" spans="4:4">
      <c r="D151">
        <v>62</v>
      </c>
    </row>
    <row r="152" spans="4:4">
      <c r="D152">
        <v>125</v>
      </c>
    </row>
    <row r="153" spans="4:4">
      <c r="D153">
        <v>93</v>
      </c>
    </row>
    <row r="154" spans="4:4">
      <c r="D154">
        <v>62</v>
      </c>
    </row>
    <row r="155" spans="4:4">
      <c r="D155">
        <v>50</v>
      </c>
    </row>
    <row r="156" spans="4:4">
      <c r="D156">
        <v>59</v>
      </c>
    </row>
    <row r="157" spans="4:4">
      <c r="D157">
        <v>50</v>
      </c>
    </row>
    <row r="158" spans="4:4">
      <c r="D158">
        <v>58</v>
      </c>
    </row>
    <row r="159" spans="4:4">
      <c r="D159">
        <v>60</v>
      </c>
    </row>
    <row r="160" spans="4:4">
      <c r="D160">
        <v>86</v>
      </c>
    </row>
    <row r="161" spans="4:4">
      <c r="D161">
        <v>62</v>
      </c>
    </row>
  </sheetData>
  <mergeCells count="1">
    <mergeCell ref="B1:C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D14" sqref="D14"/>
    </sheetView>
  </sheetViews>
  <sheetFormatPr baseColWidth="10" defaultRowHeight="15.75"/>
  <sheetData>
    <row r="1" spans="1:2">
      <c r="A1" t="s">
        <v>7</v>
      </c>
    </row>
    <row r="2" spans="1:2">
      <c r="A2" t="s">
        <v>0</v>
      </c>
      <c r="B2" t="s">
        <v>1</v>
      </c>
    </row>
    <row r="3" spans="1:2">
      <c r="A3" s="2">
        <v>75</v>
      </c>
      <c r="B3" s="2">
        <v>101</v>
      </c>
    </row>
    <row r="4" spans="1:2">
      <c r="A4" s="2">
        <v>73</v>
      </c>
      <c r="B4" s="2">
        <v>99</v>
      </c>
    </row>
    <row r="5" spans="1:2">
      <c r="A5" s="2">
        <v>73</v>
      </c>
      <c r="B5" s="2">
        <v>100</v>
      </c>
    </row>
    <row r="6" spans="1:2">
      <c r="A6" s="2">
        <v>65</v>
      </c>
      <c r="B6" s="2">
        <v>94</v>
      </c>
    </row>
    <row r="7" spans="1:2">
      <c r="A7" s="2">
        <v>56</v>
      </c>
      <c r="B7" s="2">
        <v>74</v>
      </c>
    </row>
    <row r="8" spans="1:2">
      <c r="A8" s="2">
        <v>90</v>
      </c>
      <c r="B8" s="2">
        <v>120</v>
      </c>
    </row>
    <row r="9" spans="1:2">
      <c r="A9" s="2">
        <v>58</v>
      </c>
      <c r="B9" s="2">
        <v>80</v>
      </c>
    </row>
    <row r="10" spans="1:2">
      <c r="A10" s="2">
        <v>60</v>
      </c>
      <c r="B10" s="2">
        <v>80</v>
      </c>
    </row>
    <row r="11" spans="1:2">
      <c r="A11" s="2">
        <v>60</v>
      </c>
      <c r="B11" s="2">
        <v>82</v>
      </c>
    </row>
    <row r="12" spans="1:2">
      <c r="A12" s="2">
        <v>60</v>
      </c>
      <c r="B12" s="2">
        <v>81</v>
      </c>
    </row>
    <row r="26" spans="8:9">
      <c r="H26" t="s">
        <v>9</v>
      </c>
      <c r="I26">
        <v>2.9732799999999999</v>
      </c>
    </row>
    <row r="27" spans="8:9">
      <c r="H27" t="s">
        <v>10</v>
      </c>
      <c r="I27">
        <v>1.31532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4"/>
  <sheetViews>
    <sheetView workbookViewId="0">
      <selection activeCell="F3" sqref="F3"/>
    </sheetView>
  </sheetViews>
  <sheetFormatPr baseColWidth="10" defaultRowHeight="15.75"/>
  <sheetData>
    <row r="1" spans="1:14" s="4" customFormat="1" ht="47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8</v>
      </c>
    </row>
    <row r="2" spans="1:14">
      <c r="A2" s="7">
        <f>Regression!$I$26+Regression!$I$27*'Collected Data'!A3</f>
        <v>65.450980000000001</v>
      </c>
      <c r="B2" s="7">
        <f>Regression!$I$26+Regression!$I$27*'Collected Data'!B3</f>
        <v>74.000560000000007</v>
      </c>
      <c r="C2" s="7">
        <f>Regression!$I$26+Regression!$I$27*'Collected Data'!D3</f>
        <v>87.153760000000005</v>
      </c>
      <c r="D2" s="7">
        <f>Regression!$I$26+Regression!$I$27*'Collected Data'!E3</f>
        <v>155.5504</v>
      </c>
      <c r="E2" s="7">
        <f>Regression!$I$26+Regression!$I$27*'Collected Data'!F3</f>
        <v>100.30696</v>
      </c>
      <c r="F2" s="7">
        <f>Regression!$I$26+Regression!$I$27*'Collected Data'!G3</f>
        <v>102.9376</v>
      </c>
      <c r="N2" s="9"/>
    </row>
    <row r="3" spans="1:14">
      <c r="A3" s="7">
        <f>Regression!$I$26+Regression!$I$27*'Collected Data'!A4</f>
        <v>78.604179999999999</v>
      </c>
      <c r="B3" s="7">
        <f>Regression!$I$26+Regression!$I$27*'Collected Data'!B4</f>
        <v>66.108640000000008</v>
      </c>
      <c r="C3" s="7">
        <f>Regression!$I$26+Regression!$I$27*'Collected Data'!D4</f>
        <v>129.244</v>
      </c>
      <c r="D3" s="7">
        <f>Regression!$I$26+Regression!$I$27*'Collected Data'!E4</f>
        <v>92.415040000000005</v>
      </c>
      <c r="E3" s="7">
        <f>Regression!$I$26+Regression!$I$27*'Collected Data'!F4</f>
        <v>97.676320000000004</v>
      </c>
      <c r="F3" s="7">
        <f>Regression!$I$26+Regression!$I$27*'Collected Data'!G4</f>
        <v>87.153760000000005</v>
      </c>
      <c r="N3" s="9"/>
    </row>
    <row r="4" spans="1:14">
      <c r="A4" s="7">
        <f>Regression!$I$26+Regression!$I$27*'Collected Data'!A5</f>
        <v>108.85654000000001</v>
      </c>
      <c r="B4" s="7">
        <f>Regression!$I$26+Regression!$I$27*'Collected Data'!B5</f>
        <v>70.054600000000008</v>
      </c>
      <c r="C4" s="7">
        <f>Regression!$I$26+Regression!$I$27*'Collected Data'!D5</f>
        <v>87.153760000000005</v>
      </c>
      <c r="D4" s="7">
        <f>Regression!$I$26+Regression!$I$27*'Collected Data'!E5</f>
        <v>121.35208</v>
      </c>
      <c r="E4" s="7">
        <f>Regression!$I$26+Regression!$I$27*'Collected Data'!F5</f>
        <v>92.415040000000005</v>
      </c>
      <c r="F4" s="7"/>
      <c r="N4" s="9"/>
    </row>
    <row r="5" spans="1:14">
      <c r="A5" s="7">
        <f>Regression!$I$26+Regression!$I$27*'Collected Data'!A6</f>
        <v>84.260056000000006</v>
      </c>
      <c r="B5" s="7">
        <f>Regression!$I$26+Regression!$I$27*'Collected Data'!B6</f>
        <v>76.631200000000007</v>
      </c>
      <c r="C5" s="7">
        <f>Regression!$I$26+Regression!$I$27*'Collected Data'!D6</f>
        <v>122.6674</v>
      </c>
      <c r="D5" s="7">
        <f>Regression!$I$26+Regression!$I$27*'Collected Data'!E6</f>
        <v>150.28912</v>
      </c>
      <c r="E5" s="7">
        <f>Regression!$I$26+Regression!$I$27*'Collected Data'!F6</f>
        <v>84.523120000000006</v>
      </c>
      <c r="F5" s="7"/>
      <c r="N5" s="9"/>
    </row>
    <row r="6" spans="1:14">
      <c r="A6" s="7"/>
      <c r="B6" s="7">
        <f>Regression!$I$26+Regression!$I$27*'Collected Data'!B7</f>
        <v>116.0908</v>
      </c>
      <c r="C6" s="7">
        <f>Regression!$I$26+Regression!$I$27*'Collected Data'!D7</f>
        <v>80.577160000000006</v>
      </c>
      <c r="D6" s="7">
        <f>Regression!$I$26+Regression!$I$27*'Collected Data'!E7</f>
        <v>126.61336</v>
      </c>
      <c r="E6" s="7">
        <f>Regression!$I$26+Regression!$I$27*'Collected Data'!F7</f>
        <v>89.784400000000005</v>
      </c>
      <c r="F6" s="7"/>
      <c r="N6" s="9"/>
    </row>
    <row r="7" spans="1:14">
      <c r="B7">
        <f>'Collected Data'!C3</f>
        <v>76</v>
      </c>
      <c r="C7" s="7">
        <f>Regression!$I$26+Regression!$I$27*'Collected Data'!D8</f>
        <v>163.44232</v>
      </c>
      <c r="D7" s="7">
        <f>Regression!$I$26+Regression!$I$27*'Collected Data'!E8</f>
        <v>158.18104</v>
      </c>
      <c r="E7" s="7">
        <f>Regression!$I$26+Regression!$I$27*'Collected Data'!F8</f>
        <v>95.045680000000004</v>
      </c>
      <c r="N7" s="9"/>
    </row>
    <row r="8" spans="1:14">
      <c r="B8">
        <f>'Collected Data'!C4</f>
        <v>66</v>
      </c>
      <c r="C8" s="7">
        <f>Regression!$I$26+Regression!$I$27*'Collected Data'!D9</f>
        <v>80.577160000000006</v>
      </c>
      <c r="D8" s="7">
        <f>Regression!$I$26+Regression!$I$27*'Collected Data'!E9</f>
        <v>92.415040000000005</v>
      </c>
      <c r="E8" s="7">
        <f>Regression!$I$26+Regression!$I$27*'Collected Data'!F9</f>
        <v>89.784400000000005</v>
      </c>
      <c r="N8" s="9"/>
    </row>
    <row r="9" spans="1:14">
      <c r="B9">
        <f>'Collected Data'!C5</f>
        <v>71</v>
      </c>
      <c r="C9" s="7">
        <f>Regression!$I$26+Regression!$I$27*'Collected Data'!D10</f>
        <v>89.784400000000005</v>
      </c>
      <c r="D9" s="7">
        <f>Regression!$I$26+Regression!$I$27*'Collected Data'!E10</f>
        <v>93.730360000000005</v>
      </c>
      <c r="E9" s="7">
        <f>Regression!$I$26+Regression!$I$27*'Collected Data'!F10</f>
        <v>104.25292</v>
      </c>
      <c r="N9" s="9"/>
    </row>
    <row r="10" spans="1:14">
      <c r="B10">
        <f>'Collected Data'!C6</f>
        <v>78</v>
      </c>
      <c r="C10" s="7">
        <f>Regression!$I$26+Regression!$I$27*'Collected Data'!D11</f>
        <v>85.838440000000006</v>
      </c>
      <c r="D10" s="7">
        <f>Regression!$I$26+Regression!$I$27*'Collected Data'!E11</f>
        <v>89.784400000000005</v>
      </c>
      <c r="E10" s="7">
        <f>Regression!$I$26+Regression!$I$27*'Collected Data'!F11</f>
        <v>93.730360000000005</v>
      </c>
      <c r="N10" s="9"/>
    </row>
    <row r="11" spans="1:14">
      <c r="B11">
        <f>'Collected Data'!C7</f>
        <v>120</v>
      </c>
      <c r="C11" s="7">
        <f>Regression!$I$26+Regression!$I$27*'Collected Data'!D12</f>
        <v>116.0908</v>
      </c>
      <c r="D11" s="7">
        <f>Regression!$I$26+Regression!$I$27*'Collected Data'!E12</f>
        <v>92.415040000000005</v>
      </c>
      <c r="E11" s="7">
        <f>Regression!$I$26+Regression!$I$27*'Collected Data'!F12</f>
        <v>79.261840000000007</v>
      </c>
      <c r="N11" s="9"/>
    </row>
    <row r="12" spans="1:14">
      <c r="B12">
        <f>'Collected Data'!C8</f>
        <v>64</v>
      </c>
      <c r="C12" s="7">
        <f>Regression!$I$26+Regression!$I$27*'Collected Data'!D13</f>
        <v>131.87464</v>
      </c>
      <c r="D12" s="7">
        <f>Regression!$I$26+Regression!$I$27*'Collected Data'!E13</f>
        <v>92.415040000000005</v>
      </c>
      <c r="E12" s="7">
        <f>Regression!$I$26+Regression!$I$27*'Collected Data'!F13</f>
        <v>92.415040000000005</v>
      </c>
      <c r="N12" s="9"/>
    </row>
    <row r="13" spans="1:14">
      <c r="B13">
        <f>'Collected Data'!C9</f>
        <v>66</v>
      </c>
      <c r="C13" s="7">
        <f>Regression!$I$26+Regression!$I$27*'Collected Data'!D14</f>
        <v>114.77548</v>
      </c>
      <c r="D13" s="7">
        <f>Regression!$I$26+Regression!$I$27*'Collected Data'!E14</f>
        <v>91.099720000000005</v>
      </c>
      <c r="E13" s="7">
        <f>Regression!$I$26+Regression!$I$27*'Collected Data'!F14</f>
        <v>100.30696</v>
      </c>
      <c r="N13" s="9"/>
    </row>
    <row r="14" spans="1:14">
      <c r="B14">
        <f>'Collected Data'!C10</f>
        <v>65</v>
      </c>
      <c r="C14" s="7">
        <f>Regression!$I$26+Regression!$I$27*'Collected Data'!D15</f>
        <v>118.72144</v>
      </c>
      <c r="D14" s="7">
        <f>Regression!$I$26+Regression!$I$27*'Collected Data'!E15</f>
        <v>92.415040000000005</v>
      </c>
      <c r="E14" s="7">
        <f>Regression!$I$26+Regression!$I$27*'Collected Data'!F15</f>
        <v>97.676320000000004</v>
      </c>
      <c r="N14" s="9"/>
    </row>
    <row r="15" spans="1:14">
      <c r="B15">
        <f>'Collected Data'!C11</f>
        <v>117</v>
      </c>
      <c r="C15" s="7">
        <f>Regression!$I$26+Regression!$I$27*'Collected Data'!D16</f>
        <v>125.29804</v>
      </c>
      <c r="D15" s="7">
        <f>Regression!$I$26+Regression!$I$27*'Collected Data'!E16</f>
        <v>98.991640000000004</v>
      </c>
      <c r="E15" s="7">
        <f>Regression!$I$26+Regression!$I$27*'Collected Data'!F16</f>
        <v>91.099720000000005</v>
      </c>
      <c r="N15" s="9"/>
    </row>
    <row r="16" spans="1:14">
      <c r="B16">
        <f>'Collected Data'!C12</f>
        <v>68</v>
      </c>
      <c r="C16" s="7">
        <f>Regression!$I$26+Regression!$I$27*'Collected Data'!D17</f>
        <v>122.6674</v>
      </c>
      <c r="D16" s="7">
        <f>Regression!$I$26+Regression!$I$27*'Collected Data'!E17</f>
        <v>96.361000000000004</v>
      </c>
      <c r="E16" s="7">
        <f>Regression!$I$26+Regression!$I$27*'Collected Data'!F17</f>
        <v>96.361000000000004</v>
      </c>
      <c r="N16" s="9"/>
    </row>
    <row r="17" spans="2:14">
      <c r="B17">
        <f>'Collected Data'!C13</f>
        <v>66</v>
      </c>
      <c r="C17" s="7">
        <f>Regression!$I$26+Regression!$I$27*'Collected Data'!D18</f>
        <v>117.40612</v>
      </c>
      <c r="D17" s="7">
        <f>Regression!$I$26+Regression!$I$27*'Collected Data'!E18</f>
        <v>80.577160000000006</v>
      </c>
      <c r="E17" s="7">
        <f>Regression!$I$26+Regression!$I$27*'Collected Data'!F18</f>
        <v>92.415040000000005</v>
      </c>
      <c r="N17" s="9"/>
    </row>
    <row r="18" spans="2:14">
      <c r="B18">
        <f>'Collected Data'!C14</f>
        <v>70</v>
      </c>
      <c r="C18" s="7">
        <f>Regression!$I$26+Regression!$I$27*'Collected Data'!D19</f>
        <v>131.87464</v>
      </c>
      <c r="D18" s="7">
        <f>Regression!$I$26+Regression!$I$27*'Collected Data'!E19</f>
        <v>93.730360000000005</v>
      </c>
      <c r="E18" s="7">
        <f>Regression!$I$26+Regression!$I$27*'Collected Data'!F19</f>
        <v>102.9376</v>
      </c>
      <c r="N18" s="9"/>
    </row>
    <row r="19" spans="2:14">
      <c r="B19">
        <f>'Collected Data'!C15</f>
        <v>67</v>
      </c>
      <c r="C19" s="7">
        <f>Regression!$I$26+Regression!$I$27*'Collected Data'!D20</f>
        <v>91.099720000000005</v>
      </c>
      <c r="D19" s="7">
        <f>Regression!$I$26+Regression!$I$27*'Collected Data'!E20</f>
        <v>141.08187999999998</v>
      </c>
      <c r="E19" s="7"/>
      <c r="N19" s="9"/>
    </row>
    <row r="20" spans="2:14">
      <c r="B20">
        <f>'Collected Data'!C16</f>
        <v>65</v>
      </c>
      <c r="C20" s="7">
        <f>Regression!$I$26+Regression!$I$27*'Collected Data'!D21</f>
        <v>88.469080000000005</v>
      </c>
      <c r="D20" s="7">
        <f>Regression!$I$26+Regression!$I$27*'Collected Data'!E21</f>
        <v>139.76656</v>
      </c>
      <c r="E20" s="7"/>
      <c r="N20" s="9"/>
    </row>
    <row r="21" spans="2:14">
      <c r="B21">
        <f>'Collected Data'!C17</f>
        <v>68</v>
      </c>
      <c r="C21" s="7">
        <f>Regression!$I$26+Regression!$I$27*'Collected Data'!D22</f>
        <v>91.099720000000005</v>
      </c>
      <c r="D21" s="7">
        <f>Regression!$I$26+Regression!$I$27*'Collected Data'!E22</f>
        <v>138.45123999999998</v>
      </c>
      <c r="E21" s="7"/>
      <c r="N21" s="9"/>
    </row>
    <row r="22" spans="2:14">
      <c r="B22">
        <f>'Collected Data'!C18</f>
        <v>65</v>
      </c>
      <c r="C22" s="7">
        <f>Regression!$I$26+Regression!$I$27*'Collected Data'!D23</f>
        <v>123.98272</v>
      </c>
      <c r="D22" s="7">
        <f>Regression!$I$26+Regression!$I$27*'Collected Data'!E23</f>
        <v>141.08187999999998</v>
      </c>
      <c r="E22" s="7"/>
      <c r="N22" s="9"/>
    </row>
    <row r="23" spans="2:14">
      <c r="B23">
        <f>'Collected Data'!C19</f>
        <v>63</v>
      </c>
      <c r="C23" s="7">
        <f>Regression!$I$26+Regression!$I$27*'Collected Data'!D24</f>
        <v>89.784400000000005</v>
      </c>
      <c r="D23" s="7">
        <f>Regression!$I$26+Regression!$I$27*'Collected Data'!E24</f>
        <v>135.82059999999998</v>
      </c>
      <c r="E23" s="7"/>
      <c r="N23" s="9"/>
    </row>
    <row r="24" spans="2:14">
      <c r="B24">
        <f>'Collected Data'!C20</f>
        <v>69</v>
      </c>
      <c r="C24" s="7">
        <f>Regression!$I$26+Regression!$I$27*'Collected Data'!D25</f>
        <v>134.50528</v>
      </c>
      <c r="D24" s="7">
        <f>Regression!$I$26+Regression!$I$27*'Collected Data'!E25</f>
        <v>127.92868</v>
      </c>
      <c r="E24" s="7"/>
      <c r="N24" s="9"/>
    </row>
    <row r="25" spans="2:14">
      <c r="B25">
        <f>'Collected Data'!C21</f>
        <v>65</v>
      </c>
      <c r="C25" s="7">
        <f>Regression!$I$26+Regression!$I$27*'Collected Data'!D26</f>
        <v>133.18995999999999</v>
      </c>
      <c r="D25" s="7">
        <f>Regression!$I$26+Regression!$I$27*'Collected Data'!E26</f>
        <v>84.523120000000006</v>
      </c>
      <c r="E25" s="7"/>
      <c r="N25" s="9"/>
    </row>
    <row r="26" spans="2:14">
      <c r="B26">
        <f>'Collected Data'!C22</f>
        <v>68</v>
      </c>
      <c r="C26" s="7">
        <f>Regression!$I$26+Regression!$I$27*'Collected Data'!D27</f>
        <v>77.946520000000007</v>
      </c>
      <c r="D26" s="7">
        <f>Regression!$I$26+Regression!$I$27*'Collected Data'!E27</f>
        <v>95.045680000000004</v>
      </c>
      <c r="E26" s="7"/>
      <c r="N26" s="9"/>
    </row>
    <row r="27" spans="2:14">
      <c r="B27">
        <f>'Collected Data'!C23</f>
        <v>66</v>
      </c>
      <c r="C27" s="7">
        <f>Regression!$I$26+Regression!$I$27*'Collected Data'!D28</f>
        <v>88.469080000000005</v>
      </c>
      <c r="D27" s="7">
        <f>Regression!$I$26+Regression!$I$27*'Collected Data'!E28</f>
        <v>93.730360000000005</v>
      </c>
      <c r="E27" s="7"/>
    </row>
    <row r="28" spans="2:14">
      <c r="B28">
        <f>'Collected Data'!C24</f>
        <v>81</v>
      </c>
      <c r="C28" s="7">
        <f>Regression!$I$26+Regression!$I$27*'Collected Data'!D29</f>
        <v>95.045680000000004</v>
      </c>
      <c r="D28" s="7">
        <f>Regression!$I$26+Regression!$I$27*'Collected Data'!E29</f>
        <v>91.099720000000005</v>
      </c>
      <c r="E28" s="7"/>
    </row>
    <row r="29" spans="2:14">
      <c r="B29">
        <f>'Collected Data'!C25</f>
        <v>80</v>
      </c>
      <c r="C29" s="7">
        <f>Regression!$I$26+Regression!$I$27*'Collected Data'!D30</f>
        <v>92.415040000000005</v>
      </c>
      <c r="D29" s="7">
        <f>Regression!$I$26+Regression!$I$27*'Collected Data'!E30</f>
        <v>98.991640000000004</v>
      </c>
      <c r="E29" s="7"/>
    </row>
    <row r="30" spans="2:14">
      <c r="B30">
        <f>'Collected Data'!C26</f>
        <v>82</v>
      </c>
      <c r="C30" s="7">
        <f>Regression!$I$26+Regression!$I$27*'Collected Data'!D31</f>
        <v>89.784400000000005</v>
      </c>
      <c r="D30" s="7">
        <f>Regression!$I$26+Regression!$I$27*'Collected Data'!E31</f>
        <v>133.18995999999999</v>
      </c>
      <c r="E30" s="7"/>
    </row>
    <row r="31" spans="2:14">
      <c r="B31">
        <f>'Collected Data'!C27</f>
        <v>79</v>
      </c>
      <c r="C31" s="7">
        <f>Regression!$I$26+Regression!$I$27*'Collected Data'!D32</f>
        <v>89.784400000000005</v>
      </c>
      <c r="D31" s="7">
        <f>Regression!$I$26+Regression!$I$27*'Collected Data'!E32</f>
        <v>125.29804</v>
      </c>
      <c r="E31" s="7"/>
    </row>
    <row r="32" spans="2:14">
      <c r="B32">
        <f>'Collected Data'!C28</f>
        <v>76</v>
      </c>
      <c r="C32" s="7">
        <f>Regression!$I$26+Regression!$I$27*'Collected Data'!D33</f>
        <v>129.244</v>
      </c>
      <c r="D32" s="7">
        <f>Regression!$I$26+Regression!$I$27*'Collected Data'!E33</f>
        <v>129.244</v>
      </c>
      <c r="E32" s="7"/>
    </row>
    <row r="33" spans="2:5">
      <c r="B33">
        <f>'Collected Data'!C29</f>
        <v>78</v>
      </c>
      <c r="C33" s="7">
        <f>Regression!$I$26+Regression!$I$27*'Collected Data'!D34</f>
        <v>123.98272</v>
      </c>
      <c r="D33" s="7">
        <f>Regression!$I$26+Regression!$I$27*'Collected Data'!E34</f>
        <v>123.98272</v>
      </c>
      <c r="E33" s="7"/>
    </row>
    <row r="34" spans="2:5">
      <c r="B34">
        <f>'Collected Data'!C30</f>
        <v>82</v>
      </c>
      <c r="C34" s="7">
        <f>Regression!$I$26+Regression!$I$27*'Collected Data'!D35</f>
        <v>89.784400000000005</v>
      </c>
      <c r="D34" s="7">
        <f>Regression!$I$26+Regression!$I$27*'Collected Data'!E35</f>
        <v>89.784400000000005</v>
      </c>
      <c r="E34" s="7"/>
    </row>
    <row r="35" spans="2:5">
      <c r="B35">
        <f>'Collected Data'!C31</f>
        <v>73</v>
      </c>
      <c r="C35" s="7">
        <f>Regression!$I$26+Regression!$I$27*'Collected Data'!D36</f>
        <v>83.207800000000006</v>
      </c>
      <c r="D35" s="7">
        <f>Regression!$I$26+Regression!$I$27*'Collected Data'!E36</f>
        <v>155.5504</v>
      </c>
      <c r="E35" s="7"/>
    </row>
    <row r="36" spans="2:5">
      <c r="B36">
        <f>'Collected Data'!C32</f>
        <v>75</v>
      </c>
      <c r="C36" s="7">
        <f>Regression!$I$26+Regression!$I$27*'Collected Data'!D37</f>
        <v>118.72144</v>
      </c>
      <c r="D36" s="7">
        <f>Regression!$I$26+Regression!$I$27*'Collected Data'!E37</f>
        <v>96.361000000000004</v>
      </c>
      <c r="E36" s="7"/>
    </row>
    <row r="37" spans="2:5">
      <c r="B37">
        <f>'Collected Data'!C33</f>
        <v>78</v>
      </c>
      <c r="C37" s="7">
        <f>Regression!$I$26+Regression!$I$27*'Collected Data'!D38</f>
        <v>114.77548</v>
      </c>
      <c r="D37" s="7">
        <f>Regression!$I$26+Regression!$I$27*'Collected Data'!E38</f>
        <v>80.577160000000006</v>
      </c>
      <c r="E37" s="7"/>
    </row>
    <row r="38" spans="2:5">
      <c r="B38">
        <f>'Collected Data'!C34</f>
        <v>80</v>
      </c>
      <c r="C38" s="7">
        <f>Regression!$I$26+Regression!$I$27*'Collected Data'!D39</f>
        <v>121.35208</v>
      </c>
      <c r="D38" s="7">
        <f>Regression!$I$26+Regression!$I$27*'Collected Data'!E39</f>
        <v>85.838440000000006</v>
      </c>
      <c r="E38" s="7"/>
    </row>
    <row r="39" spans="2:5">
      <c r="B39">
        <f>'Collected Data'!C35</f>
        <v>96</v>
      </c>
      <c r="C39" s="7">
        <f>Regression!$I$26+Regression!$I$27*'Collected Data'!D40</f>
        <v>123.98272</v>
      </c>
      <c r="D39" s="7">
        <f>Regression!$I$26+Regression!$I$27*'Collected Data'!E40</f>
        <v>91.099720000000005</v>
      </c>
      <c r="E39" s="7"/>
    </row>
    <row r="40" spans="2:5">
      <c r="B40">
        <f>'Collected Data'!C36</f>
        <v>110</v>
      </c>
      <c r="C40" s="7">
        <f>Regression!$I$26+Regression!$I$27*'Collected Data'!D41</f>
        <v>97.676320000000004</v>
      </c>
      <c r="D40" s="7">
        <f>Regression!$I$26+Regression!$I$27*'Collected Data'!E41</f>
        <v>98.991640000000004</v>
      </c>
      <c r="E40" s="7"/>
    </row>
    <row r="41" spans="2:5">
      <c r="B41">
        <f>'Collected Data'!C37</f>
        <v>105</v>
      </c>
      <c r="C41" s="7">
        <f>Regression!$I$26+Regression!$I$27*'Collected Data'!D42</f>
        <v>84.523120000000006</v>
      </c>
      <c r="D41" s="7">
        <f>Regression!$I$26+Regression!$I$27*'Collected Data'!E42</f>
        <v>87.153760000000005</v>
      </c>
      <c r="E41" s="7"/>
    </row>
    <row r="42" spans="2:5">
      <c r="B42">
        <f>'Collected Data'!C38</f>
        <v>78</v>
      </c>
      <c r="C42" s="7">
        <f>Regression!$I$26+Regression!$I$27*'Collected Data'!D43</f>
        <v>131.87464</v>
      </c>
      <c r="D42" s="7">
        <f>Regression!$I$26+Regression!$I$27*'Collected Data'!E43</f>
        <v>76.631200000000007</v>
      </c>
      <c r="E42" s="7"/>
    </row>
    <row r="43" spans="2:5">
      <c r="B43">
        <f>'Collected Data'!C39</f>
        <v>85</v>
      </c>
      <c r="C43" s="7">
        <f>Regression!$I$26+Regression!$I$27*'Collected Data'!D44</f>
        <v>129.244</v>
      </c>
      <c r="D43" s="7">
        <f>Regression!$I$26+Regression!$I$27*'Collected Data'!E44</f>
        <v>129.244</v>
      </c>
      <c r="E43" s="7"/>
    </row>
    <row r="44" spans="2:5">
      <c r="B44">
        <f>'Collected Data'!C40</f>
        <v>121</v>
      </c>
      <c r="C44" s="7">
        <f>Regression!$I$26+Regression!$I$27*'Collected Data'!D45</f>
        <v>84.523120000000006</v>
      </c>
      <c r="D44" s="7">
        <f>Regression!$I$26+Regression!$I$27*'Collected Data'!E45</f>
        <v>91.099720000000005</v>
      </c>
      <c r="E44" s="7"/>
    </row>
    <row r="45" spans="2:5">
      <c r="B45">
        <f>'Collected Data'!C41</f>
        <v>93</v>
      </c>
      <c r="C45" s="7">
        <f>Regression!$I$26+Regression!$I$27*'Collected Data'!D46</f>
        <v>125.29804</v>
      </c>
      <c r="D45" s="7">
        <f>Regression!$I$26+Regression!$I$27*'Collected Data'!E46</f>
        <v>125.29804</v>
      </c>
      <c r="E45" s="7"/>
    </row>
    <row r="46" spans="2:5">
      <c r="B46">
        <f>'Collected Data'!C42</f>
        <v>96</v>
      </c>
      <c r="C46" s="7">
        <f>Regression!$I$26+Regression!$I$27*'Collected Data'!D47</f>
        <v>83.207800000000006</v>
      </c>
      <c r="D46" s="7">
        <f>Regression!$I$26+Regression!$I$27*'Collected Data'!E47</f>
        <v>96.361000000000004</v>
      </c>
      <c r="E46" s="7"/>
    </row>
    <row r="47" spans="2:5">
      <c r="B47">
        <f>'Collected Data'!C43</f>
        <v>84</v>
      </c>
      <c r="C47" s="7">
        <f>Regression!$I$26+Regression!$I$27*'Collected Data'!D48</f>
        <v>93.730360000000005</v>
      </c>
      <c r="D47" s="7">
        <f>Regression!$I$26+Regression!$I$27*'Collected Data'!E48</f>
        <v>89.784400000000005</v>
      </c>
      <c r="E47" s="7"/>
    </row>
    <row r="48" spans="2:5">
      <c r="B48">
        <f>'Collected Data'!C44</f>
        <v>80</v>
      </c>
      <c r="C48" s="7">
        <f>Regression!$I$26+Regression!$I$27*'Collected Data'!D49</f>
        <v>84.523120000000006</v>
      </c>
      <c r="D48" s="7">
        <f>Regression!$I$26+Regression!$I$27*'Collected Data'!E49</f>
        <v>91.099720000000005</v>
      </c>
      <c r="E48" s="7"/>
    </row>
    <row r="49" spans="2:5">
      <c r="B49">
        <f>'Collected Data'!C45</f>
        <v>92</v>
      </c>
      <c r="C49" s="7">
        <f>Regression!$I$26+Regression!$I$27*'Collected Data'!D50</f>
        <v>91.099720000000005</v>
      </c>
      <c r="D49" s="7">
        <f>Regression!$I$26+Regression!$I$27*'Collected Data'!E50</f>
        <v>83.207800000000006</v>
      </c>
      <c r="E49" s="7"/>
    </row>
    <row r="50" spans="2:5">
      <c r="B50">
        <f>'Collected Data'!C46</f>
        <v>78</v>
      </c>
      <c r="C50" s="7">
        <f>Regression!$I$26+Regression!$I$27*'Collected Data'!D51</f>
        <v>87.153760000000005</v>
      </c>
      <c r="D50" s="7">
        <f>Regression!$I$26+Regression!$I$27*'Collected Data'!E51</f>
        <v>88.469080000000005</v>
      </c>
      <c r="E50" s="7"/>
    </row>
    <row r="51" spans="2:5">
      <c r="B51">
        <f>'Collected Data'!C47</f>
        <v>104</v>
      </c>
      <c r="C51" s="7">
        <f>Regression!$I$26+Regression!$I$27*'Collected Data'!D52</f>
        <v>92.415040000000005</v>
      </c>
      <c r="D51" s="7">
        <f>Regression!$I$26+Regression!$I$27*'Collected Data'!E52</f>
        <v>84.523120000000006</v>
      </c>
      <c r="E51" s="7"/>
    </row>
    <row r="52" spans="2:5">
      <c r="B52">
        <f>'Collected Data'!C48</f>
        <v>84</v>
      </c>
      <c r="C52" s="7">
        <f>Regression!$I$26+Regression!$I$27*'Collected Data'!D53</f>
        <v>91.099720000000005</v>
      </c>
      <c r="D52" s="7">
        <f>Regression!$I$26+Regression!$I$27*'Collected Data'!E53</f>
        <v>95.045680000000004</v>
      </c>
      <c r="E52" s="7"/>
    </row>
    <row r="53" spans="2:5">
      <c r="B53">
        <f>'Collected Data'!C49</f>
        <v>91</v>
      </c>
      <c r="C53" s="7">
        <f>Regression!$I$26+Regression!$I$27*'Collected Data'!D54</f>
        <v>118.72144</v>
      </c>
      <c r="D53" s="7">
        <f>Regression!$I$26+Regression!$I$27*'Collected Data'!E54</f>
        <v>77.946520000000007</v>
      </c>
      <c r="E53" s="7"/>
    </row>
    <row r="54" spans="2:5">
      <c r="B54">
        <f>'Collected Data'!C50</f>
        <v>99</v>
      </c>
      <c r="C54" s="7">
        <f>Regression!$I$26+Regression!$I$27*'Collected Data'!D55</f>
        <v>89.784400000000005</v>
      </c>
      <c r="D54" s="7">
        <f>Regression!$I$26+Regression!$I$27*'Collected Data'!E55</f>
        <v>92.415040000000005</v>
      </c>
      <c r="E54" s="7"/>
    </row>
    <row r="55" spans="2:5">
      <c r="B55">
        <f>'Collected Data'!C51</f>
        <v>109</v>
      </c>
      <c r="C55" s="7">
        <f>Regression!$I$26+Regression!$I$27*'Collected Data'!D56</f>
        <v>89.784400000000005</v>
      </c>
      <c r="D55" s="7">
        <f>Regression!$I$26+Regression!$I$27*'Collected Data'!E56</f>
        <v>89.784400000000005</v>
      </c>
      <c r="E55" s="7"/>
    </row>
    <row r="56" spans="2:5">
      <c r="B56">
        <f>'Collected Data'!C52</f>
        <v>118</v>
      </c>
      <c r="C56" s="7">
        <f>Regression!$I$26+Regression!$I$27*'Collected Data'!D57</f>
        <v>131.87464</v>
      </c>
      <c r="D56" s="7">
        <f>Regression!$I$26+Regression!$I$27*'Collected Data'!E57</f>
        <v>180.54148000000001</v>
      </c>
      <c r="E56" s="7"/>
    </row>
    <row r="57" spans="2:5">
      <c r="B57">
        <f>'Collected Data'!C53</f>
        <v>83</v>
      </c>
      <c r="C57" s="7">
        <f>Regression!$I$26+Regression!$I$27*'Collected Data'!D58</f>
        <v>131.87464</v>
      </c>
      <c r="D57" s="7">
        <f>Regression!$I$26+Regression!$I$27*'Collected Data'!E58</f>
        <v>95.045680000000004</v>
      </c>
      <c r="E57" s="7"/>
    </row>
    <row r="58" spans="2:5">
      <c r="B58">
        <f>'Collected Data'!C54</f>
        <v>90</v>
      </c>
      <c r="C58" s="7">
        <f>Regression!$I$26+Regression!$I$27*'Collected Data'!D59</f>
        <v>123.98272</v>
      </c>
      <c r="D58" s="7">
        <f>Regression!$I$26+Regression!$I$27*'Collected Data'!E59</f>
        <v>83.207800000000006</v>
      </c>
      <c r="E58" s="7"/>
    </row>
    <row r="59" spans="2:5">
      <c r="B59">
        <f>'Collected Data'!C55</f>
        <v>97</v>
      </c>
      <c r="C59" s="7">
        <f>Regression!$I$26+Regression!$I$27*'Collected Data'!D60</f>
        <v>129.244</v>
      </c>
      <c r="D59" s="7">
        <f>Regression!$I$26+Regression!$I$27*'Collected Data'!E60</f>
        <v>87.153760000000005</v>
      </c>
      <c r="E59" s="7"/>
    </row>
    <row r="60" spans="2:5">
      <c r="B60">
        <f>'Collected Data'!C56</f>
        <v>85</v>
      </c>
      <c r="C60" s="7">
        <f>Regression!$I$26+Regression!$I$27*'Collected Data'!D61</f>
        <v>88.469080000000005</v>
      </c>
      <c r="D60" s="7">
        <f>Regression!$I$26+Regression!$I$27*'Collected Data'!E61</f>
        <v>89.784400000000005</v>
      </c>
      <c r="E60" s="7"/>
    </row>
    <row r="61" spans="2:5">
      <c r="B61">
        <f>'Collected Data'!C57</f>
        <v>87</v>
      </c>
      <c r="C61" s="7">
        <f>Regression!$I$26+Regression!$I$27*'Collected Data'!D62</f>
        <v>87.153760000000005</v>
      </c>
      <c r="D61" s="7">
        <f>Regression!$I$26+Regression!$I$27*'Collected Data'!E62</f>
        <v>162.12699999999998</v>
      </c>
      <c r="E61" s="7"/>
    </row>
    <row r="62" spans="2:5">
      <c r="B62">
        <f>'Collected Data'!C58</f>
        <v>90</v>
      </c>
      <c r="C62" s="7">
        <f>Regression!$I$26+Regression!$I$27*'Collected Data'!D63</f>
        <v>137.13592</v>
      </c>
      <c r="D62" s="7">
        <f>Regression!$I$26+Regression!$I$27*'Collected Data'!E63</f>
        <v>83.207800000000006</v>
      </c>
      <c r="E62" s="7"/>
    </row>
    <row r="63" spans="2:5">
      <c r="B63">
        <f>'Collected Data'!C59</f>
        <v>80</v>
      </c>
      <c r="C63" s="7">
        <f>Regression!$I$26+Regression!$I$27*'Collected Data'!D64</f>
        <v>127.92868</v>
      </c>
      <c r="D63" s="7">
        <f>Regression!$I$26+Regression!$I$27*'Collected Data'!E64</f>
        <v>64.793319999999994</v>
      </c>
      <c r="E63" s="7"/>
    </row>
    <row r="64" spans="2:5">
      <c r="C64" s="7">
        <f>Regression!$I$26+Regression!$I$27*'Collected Data'!D65</f>
        <v>137.13592</v>
      </c>
      <c r="D64" s="7">
        <f>Regression!$I$26+Regression!$I$27*'Collected Data'!E65</f>
        <v>93.730360000000005</v>
      </c>
      <c r="E64" s="7"/>
    </row>
    <row r="65" spans="3:5">
      <c r="C65" s="7">
        <f>Regression!$I$26+Regression!$I$27*'Collected Data'!D66</f>
        <v>172.64956000000001</v>
      </c>
      <c r="D65" s="7"/>
      <c r="E65" s="7"/>
    </row>
    <row r="66" spans="3:5">
      <c r="C66" s="7">
        <f>Regression!$I$26+Regression!$I$27*'Collected Data'!D67</f>
        <v>93.730360000000005</v>
      </c>
      <c r="D66" s="7"/>
      <c r="E66" s="7"/>
    </row>
    <row r="67" spans="3:5">
      <c r="C67" s="7">
        <f>Regression!$I$26+Regression!$I$27*'Collected Data'!D68</f>
        <v>97.676320000000004</v>
      </c>
      <c r="D67" s="7"/>
      <c r="E67" s="7"/>
    </row>
    <row r="68" spans="3:5">
      <c r="C68" s="7">
        <f>Regression!$I$26+Regression!$I$27*'Collected Data'!D69</f>
        <v>88.469080000000005</v>
      </c>
      <c r="D68" s="7"/>
      <c r="E68" s="7"/>
    </row>
    <row r="69" spans="3:5">
      <c r="C69" s="7">
        <f>Regression!$I$26+Regression!$I$27*'Collected Data'!D70</f>
        <v>87.153760000000005</v>
      </c>
      <c r="D69" s="7"/>
      <c r="E69" s="7"/>
    </row>
    <row r="70" spans="3:5">
      <c r="C70" s="7">
        <f>Regression!$I$26+Regression!$I$27*'Collected Data'!D71</f>
        <v>87.153760000000005</v>
      </c>
      <c r="D70" s="7"/>
      <c r="E70" s="7"/>
    </row>
    <row r="71" spans="3:5">
      <c r="C71" s="7">
        <f>Regression!$I$26+Regression!$I$27*'Collected Data'!D72</f>
        <v>85.838440000000006</v>
      </c>
      <c r="D71" s="7"/>
      <c r="E71" s="7"/>
    </row>
    <row r="72" spans="3:5">
      <c r="C72" s="7">
        <f>Regression!$I$26+Regression!$I$27*'Collected Data'!D73</f>
        <v>89.784400000000005</v>
      </c>
      <c r="D72" s="7"/>
      <c r="E72" s="7"/>
    </row>
    <row r="73" spans="3:5">
      <c r="C73" s="7">
        <f>Regression!$I$26+Regression!$I$27*'Collected Data'!D74</f>
        <v>92.415040000000005</v>
      </c>
      <c r="D73" s="7"/>
      <c r="E73" s="7"/>
    </row>
    <row r="74" spans="3:5">
      <c r="C74" s="7">
        <f>Regression!$I$26+Regression!$I$27*'Collected Data'!D75</f>
        <v>91.099720000000005</v>
      </c>
      <c r="D74" s="7"/>
      <c r="E74" s="7"/>
    </row>
    <row r="75" spans="3:5">
      <c r="C75" s="7">
        <f>Regression!$I$26+Regression!$I$27*'Collected Data'!D76</f>
        <v>133.18995999999999</v>
      </c>
      <c r="D75" s="7"/>
      <c r="E75" s="7"/>
    </row>
    <row r="76" spans="3:5">
      <c r="C76" s="7">
        <f>Regression!$I$26+Regression!$I$27*'Collected Data'!D77</f>
        <v>84.523120000000006</v>
      </c>
      <c r="D76" s="7"/>
      <c r="E76" s="7"/>
    </row>
    <row r="77" spans="3:5">
      <c r="C77" s="7">
        <f>Regression!$I$26+Regression!$I$27*'Collected Data'!D78</f>
        <v>116.0908</v>
      </c>
      <c r="D77" s="7"/>
      <c r="E77" s="7"/>
    </row>
    <row r="78" spans="3:5">
      <c r="C78" s="7">
        <f>Regression!$I$26+Regression!$I$27*'Collected Data'!D79</f>
        <v>129.244</v>
      </c>
      <c r="D78" s="7"/>
      <c r="E78" s="7"/>
    </row>
    <row r="79" spans="3:5">
      <c r="C79" s="7">
        <f>Regression!$I$26+Regression!$I$27*'Collected Data'!D80</f>
        <v>118.72144</v>
      </c>
      <c r="D79" s="7"/>
      <c r="E79" s="7"/>
    </row>
    <row r="80" spans="3:5">
      <c r="C80" s="7">
        <f>Regression!$I$26+Regression!$I$27*'Collected Data'!D81</f>
        <v>84.523120000000006</v>
      </c>
      <c r="D80" s="7"/>
      <c r="E80" s="7"/>
    </row>
    <row r="81" spans="3:5">
      <c r="C81" s="7">
        <f>Regression!$I$26+Regression!$I$27*'Collected Data'!D82</f>
        <v>84.523120000000006</v>
      </c>
      <c r="D81" s="7"/>
      <c r="E81" s="7"/>
    </row>
    <row r="82" spans="3:5">
      <c r="C82" s="7">
        <f>Regression!$I$26+Regression!$I$27*'Collected Data'!D83</f>
        <v>81.892480000000006</v>
      </c>
      <c r="D82" s="7"/>
      <c r="E82" s="7"/>
    </row>
    <row r="83" spans="3:5">
      <c r="C83" s="7">
        <f>Regression!$I$26+Regression!$I$27*'Collected Data'!D84</f>
        <v>176.59551999999999</v>
      </c>
      <c r="D83" s="7"/>
      <c r="E83" s="7"/>
    </row>
    <row r="84" spans="3:5">
      <c r="C84" s="7">
        <f>Regression!$I$26+Regression!$I$27*'Collected Data'!D85</f>
        <v>95.045680000000004</v>
      </c>
      <c r="D84" s="7"/>
      <c r="E84" s="7"/>
    </row>
    <row r="85" spans="3:5">
      <c r="C85" s="7">
        <f>Regression!$I$26+Regression!$I$27*'Collected Data'!D86</f>
        <v>92.415040000000005</v>
      </c>
      <c r="D85" s="7"/>
      <c r="E85" s="7"/>
    </row>
    <row r="86" spans="3:5">
      <c r="C86" s="7">
        <f>Regression!$I$26+Regression!$I$27*'Collected Data'!D87</f>
        <v>114.77548</v>
      </c>
      <c r="D86" s="7"/>
      <c r="E86" s="7"/>
    </row>
    <row r="87" spans="3:5">
      <c r="C87" s="7">
        <f>Regression!$I$26+Regression!$I$27*'Collected Data'!D88</f>
        <v>116.0908</v>
      </c>
      <c r="D87" s="7"/>
      <c r="E87" s="7"/>
    </row>
    <row r="88" spans="3:5">
      <c r="C88" s="7">
        <f>Regression!$I$26+Regression!$I$27*'Collected Data'!D89</f>
        <v>93.730360000000005</v>
      </c>
      <c r="D88" s="7"/>
      <c r="E88" s="7"/>
    </row>
    <row r="89" spans="3:5">
      <c r="C89" s="7">
        <f>Regression!$I$26+Regression!$I$27*'Collected Data'!D90</f>
        <v>95.045680000000004</v>
      </c>
      <c r="D89" s="7"/>
      <c r="E89" s="7"/>
    </row>
    <row r="90" spans="3:5">
      <c r="C90" s="7">
        <f>Regression!$I$26+Regression!$I$27*'Collected Data'!D91</f>
        <v>170.01891999999998</v>
      </c>
      <c r="D90" s="7"/>
      <c r="E90" s="7"/>
    </row>
    <row r="91" spans="3:5">
      <c r="C91" s="7">
        <f>Regression!$I$26+Regression!$I$27*'Collected Data'!D92</f>
        <v>158.18104</v>
      </c>
      <c r="D91" s="7"/>
      <c r="E91" s="7"/>
    </row>
    <row r="92" spans="3:5">
      <c r="C92" s="7">
        <f>Regression!$I$26+Regression!$I$27*'Collected Data'!D93</f>
        <v>162.12699999999998</v>
      </c>
      <c r="D92" s="7"/>
      <c r="E92" s="7"/>
    </row>
    <row r="93" spans="3:5">
      <c r="C93" s="7">
        <f>Regression!$I$26+Regression!$I$27*'Collected Data'!D94</f>
        <v>156.86571999999998</v>
      </c>
      <c r="D93" s="7"/>
      <c r="E93" s="7"/>
    </row>
    <row r="94" spans="3:5">
      <c r="C94" s="7">
        <f>Regression!$I$26+Regression!$I$27*'Collected Data'!D95</f>
        <v>127.92868</v>
      </c>
      <c r="D94" s="7"/>
      <c r="E94" s="7"/>
    </row>
    <row r="95" spans="3:5">
      <c r="C95" s="7">
        <f>Regression!$I$26+Regression!$I$27*'Collected Data'!D96</f>
        <v>131.87464</v>
      </c>
      <c r="D95" s="7"/>
      <c r="E95" s="7"/>
    </row>
    <row r="96" spans="3:5">
      <c r="C96" s="7">
        <f>Regression!$I$26+Regression!$I$27*'Collected Data'!D97</f>
        <v>180.54148000000001</v>
      </c>
      <c r="D96" s="7"/>
      <c r="E96" s="7"/>
    </row>
    <row r="97" spans="3:5">
      <c r="C97" s="7">
        <f>Regression!$I$26+Regression!$I$27*'Collected Data'!D98</f>
        <v>137.13592</v>
      </c>
      <c r="D97" s="7"/>
      <c r="E97" s="7"/>
    </row>
    <row r="98" spans="3:5">
      <c r="C98" s="7">
        <f>Regression!$I$26+Regression!$I$27*'Collected Data'!D99</f>
        <v>156.86571999999998</v>
      </c>
      <c r="D98" s="7"/>
      <c r="E98" s="7"/>
    </row>
    <row r="99" spans="3:5">
      <c r="C99" s="7">
        <f>Regression!$I$26+Regression!$I$27*'Collected Data'!D100</f>
        <v>109.5142</v>
      </c>
      <c r="D99" s="7"/>
      <c r="E99" s="7"/>
    </row>
    <row r="100" spans="3:5">
      <c r="C100" s="7">
        <f>Regression!$I$26+Regression!$I$27*'Collected Data'!D101</f>
        <v>81.892480000000006</v>
      </c>
      <c r="D100" s="7"/>
      <c r="E100" s="7"/>
    </row>
    <row r="101" spans="3:5">
      <c r="C101" s="7">
        <f>Regression!$I$26+Regression!$I$27*'Collected Data'!D102</f>
        <v>85.838440000000006</v>
      </c>
      <c r="D101" s="7"/>
      <c r="E101" s="7"/>
    </row>
    <row r="102" spans="3:5">
      <c r="C102" s="7">
        <f>Regression!$I$26+Regression!$I$27*'Collected Data'!D103</f>
        <v>87.153760000000005</v>
      </c>
      <c r="D102" s="7"/>
      <c r="E102" s="7"/>
    </row>
    <row r="103" spans="3:5">
      <c r="C103" s="7">
        <f>Regression!$I$26+Regression!$I$27*'Collected Data'!D104</f>
        <v>83.207800000000006</v>
      </c>
      <c r="D103" s="7"/>
      <c r="E103" s="7"/>
    </row>
    <row r="104" spans="3:5">
      <c r="C104" s="7">
        <f>Regression!$I$26+Regression!$I$27*'Collected Data'!D105</f>
        <v>83.207800000000006</v>
      </c>
      <c r="D104" s="7"/>
      <c r="E104" s="7"/>
    </row>
    <row r="105" spans="3:5">
      <c r="C105" s="7">
        <f>Regression!$I$26+Regression!$I$27*'Collected Data'!D106</f>
        <v>92.415040000000005</v>
      </c>
      <c r="D105" s="7"/>
      <c r="E105" s="7"/>
    </row>
    <row r="106" spans="3:5">
      <c r="C106" s="7">
        <f>Regression!$I$26+Regression!$I$27*'Collected Data'!D107</f>
        <v>89.784400000000005</v>
      </c>
      <c r="D106" s="7"/>
      <c r="E106" s="7"/>
    </row>
    <row r="107" spans="3:5">
      <c r="C107" s="7">
        <f>Regression!$I$26+Regression!$I$27*'Collected Data'!D108</f>
        <v>83.207800000000006</v>
      </c>
      <c r="D107" s="7"/>
      <c r="E107" s="7"/>
    </row>
    <row r="108" spans="3:5">
      <c r="C108" s="7">
        <f>Regression!$I$26+Regression!$I$27*'Collected Data'!D109</f>
        <v>87.153760000000005</v>
      </c>
      <c r="D108" s="7"/>
      <c r="E108" s="7"/>
    </row>
    <row r="109" spans="3:5">
      <c r="C109" s="7">
        <f>Regression!$I$26+Regression!$I$27*'Collected Data'!D110</f>
        <v>151.60443999999998</v>
      </c>
      <c r="D109" s="7"/>
      <c r="E109" s="7"/>
    </row>
    <row r="110" spans="3:5">
      <c r="C110" s="7">
        <f>Regression!$I$26+Regression!$I$27*'Collected Data'!D111</f>
        <v>164.75763999999998</v>
      </c>
      <c r="D110" s="7"/>
      <c r="E110" s="7"/>
    </row>
    <row r="111" spans="3:5">
      <c r="C111" s="7">
        <f>Regression!$I$26+Regression!$I$27*'Collected Data'!D112</f>
        <v>171.33423999999999</v>
      </c>
      <c r="D111" s="7"/>
      <c r="E111" s="7"/>
    </row>
    <row r="112" spans="3:5">
      <c r="C112" s="7">
        <f>Regression!$I$26+Regression!$I$27*'Collected Data'!D113</f>
        <v>127.92868</v>
      </c>
      <c r="D112" s="7"/>
      <c r="E112" s="7"/>
    </row>
    <row r="113" spans="3:5">
      <c r="C113" s="7">
        <f>Regression!$I$26+Regression!$I$27*'Collected Data'!D114</f>
        <v>125.29804</v>
      </c>
      <c r="D113" s="7"/>
      <c r="E113" s="7"/>
    </row>
    <row r="114" spans="3:5">
      <c r="C114" s="7">
        <f>Regression!$I$26+Regression!$I$27*'Collected Data'!D115</f>
        <v>181.85679999999999</v>
      </c>
      <c r="D114" s="7"/>
      <c r="E114" s="7"/>
    </row>
    <row r="115" spans="3:5">
      <c r="C115" s="7">
        <f>Regression!$I$26+Regression!$I$27*'Collected Data'!D116</f>
        <v>163.44232</v>
      </c>
      <c r="D115" s="7"/>
      <c r="E115" s="7"/>
    </row>
    <row r="116" spans="3:5">
      <c r="C116" s="7">
        <f>Regression!$I$26+Regression!$I$27*'Collected Data'!D117</f>
        <v>168.70359999999999</v>
      </c>
      <c r="D116" s="7"/>
      <c r="E116" s="7"/>
    </row>
    <row r="117" spans="3:5">
      <c r="C117" s="7">
        <f>Regression!$I$26+Regression!$I$27*'Collected Data'!D118</f>
        <v>183.17212000000001</v>
      </c>
      <c r="D117" s="7"/>
      <c r="E117" s="7"/>
    </row>
    <row r="118" spans="3:5">
      <c r="C118" s="7">
        <f>Regression!$I$26+Regression!$I$27*'Collected Data'!D119</f>
        <v>172.64956000000001</v>
      </c>
      <c r="D118" s="7"/>
      <c r="E118" s="7"/>
    </row>
    <row r="119" spans="3:5">
      <c r="C119" s="7">
        <f>Regression!$I$26+Regression!$I$27*'Collected Data'!D120</f>
        <v>159.49635999999998</v>
      </c>
      <c r="D119" s="7"/>
      <c r="E119" s="7"/>
    </row>
    <row r="120" spans="3:5">
      <c r="C120" s="7">
        <f>Regression!$I$26+Regression!$I$27*'Collected Data'!D121</f>
        <v>113.46016</v>
      </c>
      <c r="D120" s="7"/>
      <c r="E120" s="7"/>
    </row>
    <row r="121" spans="3:5">
      <c r="C121" s="7">
        <f>Regression!$I$26+Regression!$I$27*'Collected Data'!D122</f>
        <v>121.35208</v>
      </c>
      <c r="D121" s="7"/>
      <c r="E121" s="7"/>
    </row>
    <row r="122" spans="3:5">
      <c r="C122" s="7">
        <f>Regression!$I$26+Regression!$I$27*'Collected Data'!D123</f>
        <v>88.469080000000005</v>
      </c>
      <c r="D122" s="7"/>
      <c r="E122" s="7"/>
    </row>
    <row r="123" spans="3:5">
      <c r="C123" s="7">
        <f>Regression!$I$26+Regression!$I$27*'Collected Data'!D124</f>
        <v>81.892480000000006</v>
      </c>
      <c r="D123" s="7"/>
      <c r="E123" s="7"/>
    </row>
    <row r="124" spans="3:5">
      <c r="C124" s="7">
        <f>Regression!$I$26+Regression!$I$27*'Collected Data'!D125</f>
        <v>87.153760000000005</v>
      </c>
      <c r="D124" s="7"/>
      <c r="E124" s="7"/>
    </row>
    <row r="125" spans="3:5">
      <c r="C125" s="7">
        <f>Regression!$I$26+Regression!$I$27*'Collected Data'!D126</f>
        <v>88.469080000000005</v>
      </c>
      <c r="D125" s="7"/>
      <c r="E125" s="7"/>
    </row>
    <row r="126" spans="3:5">
      <c r="C126" s="7">
        <f>Regression!$I$26+Regression!$I$27*'Collected Data'!D127</f>
        <v>91.099720000000005</v>
      </c>
      <c r="D126" s="7"/>
      <c r="E126" s="7"/>
    </row>
    <row r="127" spans="3:5">
      <c r="C127" s="7">
        <f>Regression!$I$26+Regression!$I$27*'Collected Data'!D128</f>
        <v>84.523120000000006</v>
      </c>
      <c r="D127" s="7"/>
      <c r="E127" s="7"/>
    </row>
    <row r="128" spans="3:5">
      <c r="C128" s="7">
        <f>Regression!$I$26+Regression!$I$27*'Collected Data'!D129</f>
        <v>91.099720000000005</v>
      </c>
      <c r="D128" s="7"/>
      <c r="E128" s="7"/>
    </row>
    <row r="129" spans="3:5">
      <c r="C129" s="7">
        <f>Regression!$I$26+Regression!$I$27*'Collected Data'!D130</f>
        <v>87.153760000000005</v>
      </c>
      <c r="D129" s="7"/>
      <c r="E129" s="7"/>
    </row>
    <row r="130" spans="3:5">
      <c r="C130" s="7">
        <f>Regression!$I$26+Regression!$I$27*'Collected Data'!D131</f>
        <v>67.423960000000008</v>
      </c>
      <c r="D130" s="7"/>
      <c r="E130" s="7"/>
    </row>
    <row r="131" spans="3:5">
      <c r="C131" s="7">
        <f>Regression!$I$26+Regression!$I$27*'Collected Data'!D132</f>
        <v>83.207800000000006</v>
      </c>
      <c r="D131" s="7"/>
      <c r="E131" s="7"/>
    </row>
    <row r="132" spans="3:5">
      <c r="C132" s="7">
        <f>Regression!$I$26+Regression!$I$27*'Collected Data'!D133</f>
        <v>81.892480000000006</v>
      </c>
      <c r="D132" s="7"/>
      <c r="E132" s="7"/>
    </row>
    <row r="133" spans="3:5">
      <c r="C133" s="7">
        <f>Regression!$I$26+Regression!$I$27*'Collected Data'!D134</f>
        <v>87.153760000000005</v>
      </c>
      <c r="D133" s="7"/>
      <c r="E133" s="7"/>
    </row>
    <row r="134" spans="3:5">
      <c r="C134" s="7">
        <f>Regression!$I$26+Regression!$I$27*'Collected Data'!D135</f>
        <v>92.415040000000005</v>
      </c>
      <c r="D134" s="7"/>
      <c r="E134" s="7"/>
    </row>
    <row r="135" spans="3:5">
      <c r="C135" s="7">
        <f>Regression!$I$26+Regression!$I$27*'Collected Data'!D136</f>
        <v>85.838440000000006</v>
      </c>
      <c r="D135" s="7"/>
      <c r="E135" s="7"/>
    </row>
    <row r="136" spans="3:5">
      <c r="C136" s="7">
        <f>Regression!$I$26+Regression!$I$27*'Collected Data'!D137</f>
        <v>84.523120000000006</v>
      </c>
      <c r="D136" s="7"/>
      <c r="E136" s="7"/>
    </row>
    <row r="137" spans="3:5">
      <c r="C137" s="7">
        <f>Regression!$I$26+Regression!$I$27*'Collected Data'!D138</f>
        <v>80.577160000000006</v>
      </c>
      <c r="D137" s="7"/>
      <c r="E137" s="7"/>
    </row>
    <row r="138" spans="3:5">
      <c r="C138" s="7">
        <f>Regression!$I$26+Regression!$I$27*'Collected Data'!D139</f>
        <v>83.207800000000006</v>
      </c>
      <c r="D138" s="7"/>
      <c r="E138" s="7"/>
    </row>
    <row r="139" spans="3:5">
      <c r="C139" s="7">
        <f>Regression!$I$26+Regression!$I$27*'Collected Data'!D140</f>
        <v>85.838440000000006</v>
      </c>
      <c r="D139" s="7"/>
      <c r="E139" s="7"/>
    </row>
    <row r="140" spans="3:5">
      <c r="C140" s="7">
        <f>Regression!$I$26+Regression!$I$27*'Collected Data'!D141</f>
        <v>71.369920000000008</v>
      </c>
      <c r="D140" s="7"/>
      <c r="E140" s="7"/>
    </row>
    <row r="141" spans="3:5">
      <c r="C141" s="7">
        <f>Regression!$I$26+Regression!$I$27*'Collected Data'!D142</f>
        <v>80.577160000000006</v>
      </c>
      <c r="D141" s="7"/>
      <c r="E141" s="7"/>
    </row>
    <row r="142" spans="3:5">
      <c r="C142" s="7">
        <f>Regression!$I$26+Regression!$I$27*'Collected Data'!D143</f>
        <v>83.207800000000006</v>
      </c>
      <c r="D142" s="7"/>
      <c r="E142" s="7"/>
    </row>
    <row r="143" spans="3:5">
      <c r="C143" s="7">
        <f>Regression!$I$26+Regression!$I$27*'Collected Data'!D144</f>
        <v>77.946520000000007</v>
      </c>
      <c r="D143" s="7"/>
      <c r="E143" s="7"/>
    </row>
    <row r="144" spans="3:5">
      <c r="C144" s="7">
        <f>Regression!$I$26+Regression!$I$27*'Collected Data'!D145</f>
        <v>80.577160000000006</v>
      </c>
      <c r="D144" s="7"/>
      <c r="E144" s="7"/>
    </row>
    <row r="145" spans="3:5">
      <c r="C145" s="7">
        <f>Regression!$I$26+Regression!$I$27*'Collected Data'!D146</f>
        <v>76.631200000000007</v>
      </c>
      <c r="D145" s="7"/>
      <c r="E145" s="7"/>
    </row>
    <row r="146" spans="3:5">
      <c r="C146" s="7">
        <f>Regression!$I$26+Regression!$I$27*'Collected Data'!D147</f>
        <v>125.29804</v>
      </c>
      <c r="D146" s="7"/>
      <c r="E146" s="7"/>
    </row>
    <row r="147" spans="3:5">
      <c r="C147" s="7">
        <f>Regression!$I$26+Regression!$I$27*'Collected Data'!D148</f>
        <v>81.892480000000006</v>
      </c>
      <c r="D147" s="7"/>
      <c r="E147" s="7"/>
    </row>
    <row r="148" spans="3:5">
      <c r="C148" s="7">
        <f>Regression!$I$26+Regression!$I$27*'Collected Data'!D149</f>
        <v>91.099720000000005</v>
      </c>
      <c r="D148" s="7"/>
      <c r="E148" s="7"/>
    </row>
    <row r="149" spans="3:5">
      <c r="C149" s="7">
        <f>Regression!$I$26+Regression!$I$27*'Collected Data'!D150</f>
        <v>84.523120000000006</v>
      </c>
      <c r="D149" s="7"/>
      <c r="E149" s="7"/>
    </row>
    <row r="150" spans="3:5">
      <c r="C150" s="7">
        <f>Regression!$I$26+Regression!$I$27*'Collected Data'!D151</f>
        <v>84.523120000000006</v>
      </c>
      <c r="D150" s="7"/>
      <c r="E150" s="7"/>
    </row>
    <row r="151" spans="3:5">
      <c r="C151" s="7">
        <f>Regression!$I$26+Regression!$I$27*'Collected Data'!D152</f>
        <v>167.38827999999998</v>
      </c>
      <c r="D151" s="7"/>
      <c r="E151" s="7"/>
    </row>
    <row r="152" spans="3:5">
      <c r="C152" s="7">
        <f>Regression!$I$26+Regression!$I$27*'Collected Data'!D153</f>
        <v>125.29804</v>
      </c>
      <c r="D152" s="7"/>
      <c r="E152" s="7"/>
    </row>
    <row r="153" spans="3:5">
      <c r="C153" s="7">
        <f>Regression!$I$26+Regression!$I$27*'Collected Data'!D154</f>
        <v>84.523120000000006</v>
      </c>
      <c r="D153" s="7"/>
      <c r="E153" s="7"/>
    </row>
    <row r="154" spans="3:5">
      <c r="C154" s="7">
        <f>Regression!$I$26+Regression!$I$27*'Collected Data'!D155</f>
        <v>68.739280000000008</v>
      </c>
      <c r="D154" s="7"/>
      <c r="E154" s="7"/>
    </row>
    <row r="155" spans="3:5">
      <c r="C155" s="7">
        <f>Regression!$I$26+Regression!$I$27*'Collected Data'!D156</f>
        <v>80.577160000000006</v>
      </c>
      <c r="D155" s="7"/>
      <c r="E155" s="7"/>
    </row>
    <row r="156" spans="3:5">
      <c r="C156" s="7">
        <f>Regression!$I$26+Regression!$I$27*'Collected Data'!D157</f>
        <v>68.739280000000008</v>
      </c>
      <c r="D156" s="7"/>
      <c r="E156" s="7"/>
    </row>
    <row r="157" spans="3:5">
      <c r="C157" s="7">
        <f>Regression!$I$26+Regression!$I$27*'Collected Data'!D158</f>
        <v>79.261840000000007</v>
      </c>
      <c r="D157" s="7"/>
      <c r="E157" s="7"/>
    </row>
    <row r="158" spans="3:5">
      <c r="C158" s="7">
        <f>Regression!$I$26+Regression!$I$27*'Collected Data'!D159</f>
        <v>81.892480000000006</v>
      </c>
      <c r="D158" s="7"/>
      <c r="E158" s="7"/>
    </row>
    <row r="159" spans="3:5">
      <c r="C159" s="7">
        <f>Regression!$I$26+Regression!$I$27*'Collected Data'!D160</f>
        <v>116.0908</v>
      </c>
      <c r="D159" s="7"/>
      <c r="E159" s="7"/>
    </row>
    <row r="160" spans="3:5">
      <c r="C160" s="7">
        <f>Regression!$I$26+Regression!$I$27*'Collected Data'!D161</f>
        <v>84.523120000000006</v>
      </c>
      <c r="D160" s="7"/>
      <c r="E160" s="7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0"/>
  <sheetViews>
    <sheetView workbookViewId="0">
      <selection activeCell="M12" sqref="M12"/>
    </sheetView>
  </sheetViews>
  <sheetFormatPr baseColWidth="10" defaultRowHeight="15.75"/>
  <sheetData>
    <row r="1" spans="1:9" ht="31.5">
      <c r="A1" s="8" t="s">
        <v>11</v>
      </c>
      <c r="B1" t="s">
        <v>12</v>
      </c>
      <c r="C1" t="s">
        <v>13</v>
      </c>
      <c r="D1" t="s">
        <v>30</v>
      </c>
    </row>
    <row r="2" spans="1:9">
      <c r="A2" s="10">
        <f>'Intact Lengths'!A2</f>
        <v>65.450980000000001</v>
      </c>
      <c r="B2">
        <f>'Intact Lengths'!A2</f>
        <v>65.450980000000001</v>
      </c>
      <c r="C2">
        <f>'Intact Lengths'!C2</f>
        <v>87.153760000000005</v>
      </c>
      <c r="D2" s="10">
        <f>ROUND(A2,0)</f>
        <v>65</v>
      </c>
      <c r="H2" t="s">
        <v>14</v>
      </c>
      <c r="I2">
        <f>COUNT(A2:A1000)</f>
        <v>307</v>
      </c>
    </row>
    <row r="3" spans="1:9">
      <c r="A3" s="10">
        <f>'Intact Lengths'!A3</f>
        <v>78.604179999999999</v>
      </c>
      <c r="B3">
        <f>'Intact Lengths'!A3</f>
        <v>78.604179999999999</v>
      </c>
      <c r="C3">
        <f>'Intact Lengths'!C3</f>
        <v>129.244</v>
      </c>
      <c r="D3" s="10">
        <f t="shared" ref="D3:D66" si="0">ROUND(A3,0)</f>
        <v>79</v>
      </c>
      <c r="H3" t="s">
        <v>15</v>
      </c>
      <c r="I3">
        <f>COUNT(B2:B1000)</f>
        <v>66</v>
      </c>
    </row>
    <row r="4" spans="1:9">
      <c r="A4" s="10">
        <f>'Intact Lengths'!A4</f>
        <v>108.85654000000001</v>
      </c>
      <c r="B4">
        <f>'Intact Lengths'!A4</f>
        <v>108.85654000000001</v>
      </c>
      <c r="C4">
        <f>'Intact Lengths'!C4</f>
        <v>87.153760000000005</v>
      </c>
      <c r="D4" s="10">
        <f t="shared" si="0"/>
        <v>109</v>
      </c>
      <c r="H4" t="s">
        <v>16</v>
      </c>
      <c r="I4">
        <f>COUNT(C2:C1000)</f>
        <v>241</v>
      </c>
    </row>
    <row r="5" spans="1:9">
      <c r="A5" s="10">
        <f>'Intact Lengths'!A5</f>
        <v>84.260056000000006</v>
      </c>
      <c r="B5">
        <f>'Intact Lengths'!A5</f>
        <v>84.260056000000006</v>
      </c>
      <c r="C5">
        <f>'Intact Lengths'!C5</f>
        <v>122.6674</v>
      </c>
      <c r="D5" s="10">
        <f t="shared" si="0"/>
        <v>84</v>
      </c>
    </row>
    <row r="6" spans="1:9">
      <c r="A6" s="10">
        <f>'Intact Lengths'!B2</f>
        <v>74.000560000000007</v>
      </c>
      <c r="B6">
        <f>'Intact Lengths'!B2</f>
        <v>74.000560000000007</v>
      </c>
      <c r="C6">
        <f>'Intact Lengths'!C6</f>
        <v>80.577160000000006</v>
      </c>
      <c r="D6" s="10">
        <f t="shared" si="0"/>
        <v>74</v>
      </c>
      <c r="H6" t="s">
        <v>18</v>
      </c>
      <c r="I6">
        <f>MIN(B2:B1000)</f>
        <v>63</v>
      </c>
    </row>
    <row r="7" spans="1:9">
      <c r="A7" s="10">
        <f>'Intact Lengths'!B3</f>
        <v>66.108640000000008</v>
      </c>
      <c r="B7">
        <f>'Intact Lengths'!B3</f>
        <v>66.108640000000008</v>
      </c>
      <c r="C7">
        <f>'Intact Lengths'!C7</f>
        <v>163.44232</v>
      </c>
      <c r="D7" s="10">
        <f t="shared" si="0"/>
        <v>66</v>
      </c>
      <c r="H7" t="s">
        <v>19</v>
      </c>
      <c r="I7">
        <f>MAX(B2:B1000)</f>
        <v>121</v>
      </c>
    </row>
    <row r="8" spans="1:9">
      <c r="A8" s="10">
        <f>'Intact Lengths'!B4</f>
        <v>70.054600000000008</v>
      </c>
      <c r="B8">
        <f>'Intact Lengths'!B4</f>
        <v>70.054600000000008</v>
      </c>
      <c r="C8">
        <f>'Intact Lengths'!C8</f>
        <v>80.577160000000006</v>
      </c>
      <c r="D8" s="10">
        <f t="shared" si="0"/>
        <v>70</v>
      </c>
      <c r="H8" t="s">
        <v>20</v>
      </c>
      <c r="I8">
        <f>MEDIAN(B2:B1000)</f>
        <v>79.5</v>
      </c>
    </row>
    <row r="9" spans="1:9">
      <c r="A9" s="10">
        <f>'Intact Lengths'!B5</f>
        <v>76.631200000000007</v>
      </c>
      <c r="B9">
        <f>'Intact Lengths'!B5</f>
        <v>76.631200000000007</v>
      </c>
      <c r="C9">
        <f>'Intact Lengths'!C9</f>
        <v>89.784400000000005</v>
      </c>
      <c r="D9" s="10">
        <f t="shared" si="0"/>
        <v>77</v>
      </c>
    </row>
    <row r="10" spans="1:9">
      <c r="A10" s="10">
        <f>'Intact Lengths'!B6</f>
        <v>116.0908</v>
      </c>
      <c r="B10">
        <f>'Intact Lengths'!B6</f>
        <v>116.0908</v>
      </c>
      <c r="C10">
        <f>'Intact Lengths'!C10</f>
        <v>85.838440000000006</v>
      </c>
      <c r="D10" s="10">
        <f t="shared" si="0"/>
        <v>116</v>
      </c>
      <c r="H10" t="s">
        <v>17</v>
      </c>
      <c r="I10" s="10">
        <f>MIN(C2:C100)</f>
        <v>77.946520000000007</v>
      </c>
    </row>
    <row r="11" spans="1:9">
      <c r="A11" s="10">
        <f>'Intact Lengths'!B7</f>
        <v>76</v>
      </c>
      <c r="B11">
        <f>'Intact Lengths'!B7</f>
        <v>76</v>
      </c>
      <c r="C11">
        <f>'Intact Lengths'!C11</f>
        <v>116.0908</v>
      </c>
      <c r="D11" s="10">
        <f t="shared" si="0"/>
        <v>76</v>
      </c>
      <c r="H11" t="s">
        <v>21</v>
      </c>
      <c r="I11" s="10">
        <f>MAX(C2:C1000)</f>
        <v>183.17212000000001</v>
      </c>
    </row>
    <row r="12" spans="1:9">
      <c r="A12" s="10">
        <f>'Intact Lengths'!B8</f>
        <v>66</v>
      </c>
      <c r="B12">
        <f>'Intact Lengths'!B8</f>
        <v>66</v>
      </c>
      <c r="C12">
        <f>'Intact Lengths'!C12</f>
        <v>131.87464</v>
      </c>
      <c r="D12" s="10">
        <f t="shared" si="0"/>
        <v>66</v>
      </c>
      <c r="H12" t="s">
        <v>22</v>
      </c>
      <c r="I12" s="10">
        <f>MEDIAN(C2:C1000)</f>
        <v>92.415040000000005</v>
      </c>
    </row>
    <row r="13" spans="1:9">
      <c r="A13" s="10">
        <f>'Intact Lengths'!B9</f>
        <v>71</v>
      </c>
      <c r="B13">
        <f>'Intact Lengths'!B9</f>
        <v>71</v>
      </c>
      <c r="C13">
        <f>'Intact Lengths'!C13</f>
        <v>114.77548</v>
      </c>
      <c r="D13" s="10">
        <f t="shared" si="0"/>
        <v>71</v>
      </c>
      <c r="I13" s="10"/>
    </row>
    <row r="14" spans="1:9">
      <c r="A14" s="10">
        <f>'Intact Lengths'!B10</f>
        <v>78</v>
      </c>
      <c r="B14">
        <f>'Intact Lengths'!B10</f>
        <v>78</v>
      </c>
      <c r="C14">
        <f>'Intact Lengths'!C14</f>
        <v>118.72144</v>
      </c>
      <c r="D14" s="10">
        <f t="shared" si="0"/>
        <v>78</v>
      </c>
      <c r="H14" t="s">
        <v>23</v>
      </c>
      <c r="I14" s="10">
        <f>MIN(D2:D1000)</f>
        <v>63</v>
      </c>
    </row>
    <row r="15" spans="1:9">
      <c r="A15" s="10">
        <f>'Intact Lengths'!B11</f>
        <v>120</v>
      </c>
      <c r="B15">
        <f>'Intact Lengths'!B11</f>
        <v>120</v>
      </c>
      <c r="C15">
        <f>'Intact Lengths'!C15</f>
        <v>125.29804</v>
      </c>
      <c r="D15" s="10">
        <f t="shared" si="0"/>
        <v>120</v>
      </c>
      <c r="H15" t="s">
        <v>24</v>
      </c>
      <c r="I15" s="10">
        <f>QUARTILE(D2:D1000,1)</f>
        <v>83</v>
      </c>
    </row>
    <row r="16" spans="1:9">
      <c r="A16" s="10">
        <f>'Intact Lengths'!B12</f>
        <v>64</v>
      </c>
      <c r="B16">
        <f>'Intact Lengths'!B12</f>
        <v>64</v>
      </c>
      <c r="C16">
        <f>'Intact Lengths'!C16</f>
        <v>122.6674</v>
      </c>
      <c r="D16" s="10">
        <f t="shared" si="0"/>
        <v>64</v>
      </c>
      <c r="H16" t="s">
        <v>25</v>
      </c>
      <c r="I16" s="10">
        <f>QUARTILE(D2:D1000,2)</f>
        <v>91</v>
      </c>
    </row>
    <row r="17" spans="1:9">
      <c r="A17" s="10">
        <f>'Intact Lengths'!B13</f>
        <v>66</v>
      </c>
      <c r="B17">
        <f>'Intact Lengths'!B13</f>
        <v>66</v>
      </c>
      <c r="C17">
        <f>'Intact Lengths'!C17</f>
        <v>117.40612</v>
      </c>
      <c r="D17" s="10">
        <f t="shared" si="0"/>
        <v>66</v>
      </c>
      <c r="H17" t="s">
        <v>26</v>
      </c>
      <c r="I17" s="10">
        <f>QUARTILE(D2:D1000,3)</f>
        <v>119</v>
      </c>
    </row>
    <row r="18" spans="1:9">
      <c r="A18" s="10">
        <f>'Intact Lengths'!B14</f>
        <v>65</v>
      </c>
      <c r="B18">
        <f>'Intact Lengths'!B14</f>
        <v>65</v>
      </c>
      <c r="C18">
        <f>'Intact Lengths'!C18</f>
        <v>131.87464</v>
      </c>
      <c r="D18" s="10">
        <f t="shared" si="0"/>
        <v>65</v>
      </c>
      <c r="H18" t="s">
        <v>27</v>
      </c>
      <c r="I18">
        <f>QUARTILE(D2:D1000,4)</f>
        <v>183</v>
      </c>
    </row>
    <row r="19" spans="1:9">
      <c r="A19" s="10">
        <f>'Intact Lengths'!B15</f>
        <v>117</v>
      </c>
      <c r="B19">
        <f>'Intact Lengths'!B15</f>
        <v>117</v>
      </c>
      <c r="C19">
        <f>'Intact Lengths'!C19</f>
        <v>91.099720000000005</v>
      </c>
      <c r="D19" s="10">
        <f t="shared" si="0"/>
        <v>117</v>
      </c>
      <c r="H19" t="s">
        <v>28</v>
      </c>
      <c r="I19">
        <f>MODE(D2:D1000)</f>
        <v>90</v>
      </c>
    </row>
    <row r="20" spans="1:9">
      <c r="A20" s="10">
        <f>'Intact Lengths'!B16</f>
        <v>68</v>
      </c>
      <c r="B20">
        <f>'Intact Lengths'!B16</f>
        <v>68</v>
      </c>
      <c r="C20">
        <f>'Intact Lengths'!C20</f>
        <v>88.469080000000005</v>
      </c>
      <c r="D20" s="10">
        <f t="shared" si="0"/>
        <v>68</v>
      </c>
      <c r="H20" t="s">
        <v>29</v>
      </c>
      <c r="I20">
        <f>MEDIAN(D1:D1000)</f>
        <v>91</v>
      </c>
    </row>
    <row r="21" spans="1:9">
      <c r="A21" s="10">
        <f>'Intact Lengths'!B17</f>
        <v>66</v>
      </c>
      <c r="B21">
        <f>'Intact Lengths'!B17</f>
        <v>66</v>
      </c>
      <c r="C21">
        <f>'Intact Lengths'!C21</f>
        <v>91.099720000000005</v>
      </c>
      <c r="D21" s="10">
        <f t="shared" si="0"/>
        <v>66</v>
      </c>
    </row>
    <row r="22" spans="1:9">
      <c r="A22" s="10">
        <f>'Intact Lengths'!B18</f>
        <v>70</v>
      </c>
      <c r="B22">
        <f>'Intact Lengths'!B18</f>
        <v>70</v>
      </c>
      <c r="C22">
        <f>'Intact Lengths'!C22</f>
        <v>123.98272</v>
      </c>
      <c r="D22" s="10">
        <f t="shared" si="0"/>
        <v>70</v>
      </c>
    </row>
    <row r="23" spans="1:9">
      <c r="A23" s="10">
        <f>'Intact Lengths'!B19</f>
        <v>67</v>
      </c>
      <c r="B23">
        <f>'Intact Lengths'!B19</f>
        <v>67</v>
      </c>
      <c r="C23">
        <f>'Intact Lengths'!C23</f>
        <v>89.784400000000005</v>
      </c>
      <c r="D23" s="10">
        <f t="shared" si="0"/>
        <v>67</v>
      </c>
    </row>
    <row r="24" spans="1:9">
      <c r="A24" s="10">
        <f>'Intact Lengths'!B20</f>
        <v>65</v>
      </c>
      <c r="B24">
        <f>'Intact Lengths'!B20</f>
        <v>65</v>
      </c>
      <c r="C24">
        <f>'Intact Lengths'!C24</f>
        <v>134.50528</v>
      </c>
      <c r="D24" s="10">
        <f t="shared" si="0"/>
        <v>65</v>
      </c>
    </row>
    <row r="25" spans="1:9">
      <c r="A25" s="10">
        <f>'Intact Lengths'!B21</f>
        <v>68</v>
      </c>
      <c r="B25">
        <f>'Intact Lengths'!B21</f>
        <v>68</v>
      </c>
      <c r="C25">
        <f>'Intact Lengths'!C25</f>
        <v>133.18995999999999</v>
      </c>
      <c r="D25" s="10">
        <f t="shared" si="0"/>
        <v>68</v>
      </c>
    </row>
    <row r="26" spans="1:9">
      <c r="A26" s="10">
        <f>'Intact Lengths'!B22</f>
        <v>65</v>
      </c>
      <c r="B26">
        <f>'Intact Lengths'!B22</f>
        <v>65</v>
      </c>
      <c r="C26">
        <f>'Intact Lengths'!C26</f>
        <v>77.946520000000007</v>
      </c>
      <c r="D26" s="10">
        <f t="shared" si="0"/>
        <v>65</v>
      </c>
    </row>
    <row r="27" spans="1:9">
      <c r="A27" s="10">
        <f>'Intact Lengths'!B23</f>
        <v>63</v>
      </c>
      <c r="B27">
        <f>'Intact Lengths'!B23</f>
        <v>63</v>
      </c>
      <c r="C27">
        <f>'Intact Lengths'!C27</f>
        <v>88.469080000000005</v>
      </c>
      <c r="D27" s="10">
        <f t="shared" si="0"/>
        <v>63</v>
      </c>
    </row>
    <row r="28" spans="1:9">
      <c r="A28" s="10">
        <f>'Intact Lengths'!B24</f>
        <v>69</v>
      </c>
      <c r="B28">
        <f>'Intact Lengths'!B24</f>
        <v>69</v>
      </c>
      <c r="C28">
        <f>'Intact Lengths'!C28</f>
        <v>95.045680000000004</v>
      </c>
      <c r="D28" s="10">
        <f t="shared" si="0"/>
        <v>69</v>
      </c>
    </row>
    <row r="29" spans="1:9">
      <c r="A29" s="10">
        <f>'Intact Lengths'!B25</f>
        <v>65</v>
      </c>
      <c r="B29">
        <f>'Intact Lengths'!B25</f>
        <v>65</v>
      </c>
      <c r="C29">
        <f>'Intact Lengths'!C29</f>
        <v>92.415040000000005</v>
      </c>
      <c r="D29" s="10">
        <f t="shared" si="0"/>
        <v>65</v>
      </c>
    </row>
    <row r="30" spans="1:9">
      <c r="A30" s="10">
        <f>'Intact Lengths'!B26</f>
        <v>68</v>
      </c>
      <c r="B30">
        <f>'Intact Lengths'!B26</f>
        <v>68</v>
      </c>
      <c r="C30">
        <f>'Intact Lengths'!C30</f>
        <v>89.784400000000005</v>
      </c>
      <c r="D30" s="10">
        <f t="shared" si="0"/>
        <v>68</v>
      </c>
    </row>
    <row r="31" spans="1:9">
      <c r="A31" s="10">
        <f>'Intact Lengths'!B27</f>
        <v>66</v>
      </c>
      <c r="B31">
        <f>'Intact Lengths'!B27</f>
        <v>66</v>
      </c>
      <c r="C31">
        <f>'Intact Lengths'!C31</f>
        <v>89.784400000000005</v>
      </c>
      <c r="D31" s="10">
        <f t="shared" si="0"/>
        <v>66</v>
      </c>
    </row>
    <row r="32" spans="1:9">
      <c r="A32" s="10">
        <f>'Intact Lengths'!B28</f>
        <v>81</v>
      </c>
      <c r="B32">
        <f>'Intact Lengths'!B28</f>
        <v>81</v>
      </c>
      <c r="C32">
        <f>'Intact Lengths'!C32</f>
        <v>129.244</v>
      </c>
      <c r="D32" s="10">
        <f t="shared" si="0"/>
        <v>81</v>
      </c>
    </row>
    <row r="33" spans="1:4">
      <c r="A33" s="10">
        <f>'Intact Lengths'!B29</f>
        <v>80</v>
      </c>
      <c r="B33">
        <f>'Intact Lengths'!B29</f>
        <v>80</v>
      </c>
      <c r="C33">
        <f>'Intact Lengths'!C33</f>
        <v>123.98272</v>
      </c>
      <c r="D33" s="10">
        <f t="shared" si="0"/>
        <v>80</v>
      </c>
    </row>
    <row r="34" spans="1:4">
      <c r="A34" s="10">
        <f>'Intact Lengths'!B30</f>
        <v>82</v>
      </c>
      <c r="B34">
        <f>'Intact Lengths'!B30</f>
        <v>82</v>
      </c>
      <c r="C34">
        <f>'Intact Lengths'!C34</f>
        <v>89.784400000000005</v>
      </c>
      <c r="D34" s="10">
        <f t="shared" si="0"/>
        <v>82</v>
      </c>
    </row>
    <row r="35" spans="1:4">
      <c r="A35" s="10">
        <f>'Intact Lengths'!B31</f>
        <v>79</v>
      </c>
      <c r="B35">
        <f>'Intact Lengths'!B31</f>
        <v>79</v>
      </c>
      <c r="C35">
        <f>'Intact Lengths'!C35</f>
        <v>83.207800000000006</v>
      </c>
      <c r="D35" s="10">
        <f t="shared" si="0"/>
        <v>79</v>
      </c>
    </row>
    <row r="36" spans="1:4">
      <c r="A36" s="10">
        <f>'Intact Lengths'!B32</f>
        <v>76</v>
      </c>
      <c r="B36">
        <f>'Intact Lengths'!B32</f>
        <v>76</v>
      </c>
      <c r="C36">
        <f>'Intact Lengths'!C36</f>
        <v>118.72144</v>
      </c>
      <c r="D36" s="10">
        <f t="shared" si="0"/>
        <v>76</v>
      </c>
    </row>
    <row r="37" spans="1:4">
      <c r="A37" s="10">
        <f>'Intact Lengths'!B33</f>
        <v>78</v>
      </c>
      <c r="B37">
        <f>'Intact Lengths'!B33</f>
        <v>78</v>
      </c>
      <c r="C37">
        <f>'Intact Lengths'!C37</f>
        <v>114.77548</v>
      </c>
      <c r="D37" s="10">
        <f t="shared" si="0"/>
        <v>78</v>
      </c>
    </row>
    <row r="38" spans="1:4">
      <c r="A38" s="10">
        <f>'Intact Lengths'!B34</f>
        <v>82</v>
      </c>
      <c r="B38">
        <f>'Intact Lengths'!B34</f>
        <v>82</v>
      </c>
      <c r="C38">
        <f>'Intact Lengths'!C38</f>
        <v>121.35208</v>
      </c>
      <c r="D38" s="10">
        <f t="shared" si="0"/>
        <v>82</v>
      </c>
    </row>
    <row r="39" spans="1:4">
      <c r="A39" s="10">
        <f>'Intact Lengths'!B35</f>
        <v>73</v>
      </c>
      <c r="B39">
        <f>'Intact Lengths'!B35</f>
        <v>73</v>
      </c>
      <c r="C39">
        <f>'Intact Lengths'!C39</f>
        <v>123.98272</v>
      </c>
      <c r="D39" s="10">
        <f t="shared" si="0"/>
        <v>73</v>
      </c>
    </row>
    <row r="40" spans="1:4">
      <c r="A40" s="10">
        <f>'Intact Lengths'!B36</f>
        <v>75</v>
      </c>
      <c r="B40">
        <f>'Intact Lengths'!B36</f>
        <v>75</v>
      </c>
      <c r="C40">
        <f>'Intact Lengths'!C40</f>
        <v>97.676320000000004</v>
      </c>
      <c r="D40" s="10">
        <f t="shared" si="0"/>
        <v>75</v>
      </c>
    </row>
    <row r="41" spans="1:4">
      <c r="A41" s="10">
        <f>'Intact Lengths'!B37</f>
        <v>78</v>
      </c>
      <c r="B41">
        <f>'Intact Lengths'!B37</f>
        <v>78</v>
      </c>
      <c r="C41">
        <f>'Intact Lengths'!C41</f>
        <v>84.523120000000006</v>
      </c>
      <c r="D41" s="10">
        <f t="shared" si="0"/>
        <v>78</v>
      </c>
    </row>
    <row r="42" spans="1:4">
      <c r="A42" s="10">
        <f>'Intact Lengths'!B38</f>
        <v>80</v>
      </c>
      <c r="B42">
        <f>'Intact Lengths'!B38</f>
        <v>80</v>
      </c>
      <c r="C42">
        <f>'Intact Lengths'!C42</f>
        <v>131.87464</v>
      </c>
      <c r="D42" s="10">
        <f t="shared" si="0"/>
        <v>80</v>
      </c>
    </row>
    <row r="43" spans="1:4">
      <c r="A43" s="10">
        <f>'Intact Lengths'!B39</f>
        <v>96</v>
      </c>
      <c r="B43">
        <f>'Intact Lengths'!B39</f>
        <v>96</v>
      </c>
      <c r="C43">
        <f>'Intact Lengths'!C43</f>
        <v>129.244</v>
      </c>
      <c r="D43" s="10">
        <f t="shared" si="0"/>
        <v>96</v>
      </c>
    </row>
    <row r="44" spans="1:4">
      <c r="A44" s="10">
        <f>'Intact Lengths'!B40</f>
        <v>110</v>
      </c>
      <c r="B44">
        <f>'Intact Lengths'!B40</f>
        <v>110</v>
      </c>
      <c r="C44">
        <f>'Intact Lengths'!C44</f>
        <v>84.523120000000006</v>
      </c>
      <c r="D44" s="10">
        <f t="shared" si="0"/>
        <v>110</v>
      </c>
    </row>
    <row r="45" spans="1:4">
      <c r="A45" s="10">
        <f>'Intact Lengths'!B41</f>
        <v>105</v>
      </c>
      <c r="B45">
        <f>'Intact Lengths'!B41</f>
        <v>105</v>
      </c>
      <c r="C45">
        <f>'Intact Lengths'!C45</f>
        <v>125.29804</v>
      </c>
      <c r="D45" s="10">
        <f t="shared" si="0"/>
        <v>105</v>
      </c>
    </row>
    <row r="46" spans="1:4">
      <c r="A46" s="10">
        <f>'Intact Lengths'!B42</f>
        <v>78</v>
      </c>
      <c r="B46">
        <f>'Intact Lengths'!B42</f>
        <v>78</v>
      </c>
      <c r="C46">
        <f>'Intact Lengths'!C46</f>
        <v>83.207800000000006</v>
      </c>
      <c r="D46" s="10">
        <f t="shared" si="0"/>
        <v>78</v>
      </c>
    </row>
    <row r="47" spans="1:4">
      <c r="A47" s="10">
        <f>'Intact Lengths'!B43</f>
        <v>85</v>
      </c>
      <c r="B47">
        <f>'Intact Lengths'!B43</f>
        <v>85</v>
      </c>
      <c r="C47">
        <f>'Intact Lengths'!C47</f>
        <v>93.730360000000005</v>
      </c>
      <c r="D47" s="10">
        <f t="shared" si="0"/>
        <v>85</v>
      </c>
    </row>
    <row r="48" spans="1:4">
      <c r="A48" s="10">
        <f>'Intact Lengths'!B44</f>
        <v>121</v>
      </c>
      <c r="B48">
        <f>'Intact Lengths'!B44</f>
        <v>121</v>
      </c>
      <c r="C48">
        <f>'Intact Lengths'!C48</f>
        <v>84.523120000000006</v>
      </c>
      <c r="D48" s="10">
        <f t="shared" si="0"/>
        <v>121</v>
      </c>
    </row>
    <row r="49" spans="1:4">
      <c r="A49" s="10">
        <f>'Intact Lengths'!B45</f>
        <v>93</v>
      </c>
      <c r="B49">
        <f>'Intact Lengths'!B45</f>
        <v>93</v>
      </c>
      <c r="C49">
        <f>'Intact Lengths'!C49</f>
        <v>91.099720000000005</v>
      </c>
      <c r="D49" s="10">
        <f t="shared" si="0"/>
        <v>93</v>
      </c>
    </row>
    <row r="50" spans="1:4">
      <c r="A50" s="10">
        <f>'Intact Lengths'!B46</f>
        <v>96</v>
      </c>
      <c r="B50">
        <f>'Intact Lengths'!B46</f>
        <v>96</v>
      </c>
      <c r="C50">
        <f>'Intact Lengths'!C50</f>
        <v>87.153760000000005</v>
      </c>
      <c r="D50" s="10">
        <f t="shared" si="0"/>
        <v>96</v>
      </c>
    </row>
    <row r="51" spans="1:4">
      <c r="A51" s="10">
        <f>'Intact Lengths'!B47</f>
        <v>84</v>
      </c>
      <c r="B51">
        <f>'Intact Lengths'!B47</f>
        <v>84</v>
      </c>
      <c r="C51">
        <f>'Intact Lengths'!C51</f>
        <v>92.415040000000005</v>
      </c>
      <c r="D51" s="10">
        <f t="shared" si="0"/>
        <v>84</v>
      </c>
    </row>
    <row r="52" spans="1:4">
      <c r="A52" s="10">
        <f>'Intact Lengths'!B48</f>
        <v>80</v>
      </c>
      <c r="B52">
        <f>'Intact Lengths'!B48</f>
        <v>80</v>
      </c>
      <c r="C52">
        <f>'Intact Lengths'!C52</f>
        <v>91.099720000000005</v>
      </c>
      <c r="D52" s="10">
        <f t="shared" si="0"/>
        <v>80</v>
      </c>
    </row>
    <row r="53" spans="1:4">
      <c r="A53" s="10">
        <f>'Intact Lengths'!B49</f>
        <v>92</v>
      </c>
      <c r="B53">
        <f>'Intact Lengths'!B49</f>
        <v>92</v>
      </c>
      <c r="C53">
        <f>'Intact Lengths'!C53</f>
        <v>118.72144</v>
      </c>
      <c r="D53" s="10">
        <f t="shared" si="0"/>
        <v>92</v>
      </c>
    </row>
    <row r="54" spans="1:4">
      <c r="A54" s="10">
        <f>'Intact Lengths'!B50</f>
        <v>78</v>
      </c>
      <c r="B54">
        <f>'Intact Lengths'!B50</f>
        <v>78</v>
      </c>
      <c r="C54">
        <f>'Intact Lengths'!C54</f>
        <v>89.784400000000005</v>
      </c>
      <c r="D54" s="10">
        <f t="shared" si="0"/>
        <v>78</v>
      </c>
    </row>
    <row r="55" spans="1:4">
      <c r="A55" s="10">
        <f>'Intact Lengths'!B51</f>
        <v>104</v>
      </c>
      <c r="B55">
        <f>'Intact Lengths'!B51</f>
        <v>104</v>
      </c>
      <c r="C55">
        <f>'Intact Lengths'!C55</f>
        <v>89.784400000000005</v>
      </c>
      <c r="D55" s="10">
        <f t="shared" si="0"/>
        <v>104</v>
      </c>
    </row>
    <row r="56" spans="1:4">
      <c r="A56" s="10">
        <f>'Intact Lengths'!B52</f>
        <v>84</v>
      </c>
      <c r="B56">
        <f>'Intact Lengths'!B52</f>
        <v>84</v>
      </c>
      <c r="C56">
        <f>'Intact Lengths'!C56</f>
        <v>131.87464</v>
      </c>
      <c r="D56" s="10">
        <f t="shared" si="0"/>
        <v>84</v>
      </c>
    </row>
    <row r="57" spans="1:4">
      <c r="A57" s="10">
        <f>'Intact Lengths'!B53</f>
        <v>91</v>
      </c>
      <c r="B57">
        <f>'Intact Lengths'!B53</f>
        <v>91</v>
      </c>
      <c r="C57">
        <f>'Intact Lengths'!C57</f>
        <v>131.87464</v>
      </c>
      <c r="D57" s="10">
        <f t="shared" si="0"/>
        <v>91</v>
      </c>
    </row>
    <row r="58" spans="1:4">
      <c r="A58" s="10">
        <f>'Intact Lengths'!B54</f>
        <v>99</v>
      </c>
      <c r="B58">
        <f>'Intact Lengths'!B54</f>
        <v>99</v>
      </c>
      <c r="C58">
        <f>'Intact Lengths'!C58</f>
        <v>123.98272</v>
      </c>
      <c r="D58" s="10">
        <f t="shared" si="0"/>
        <v>99</v>
      </c>
    </row>
    <row r="59" spans="1:4">
      <c r="A59" s="10">
        <f>'Intact Lengths'!B55</f>
        <v>109</v>
      </c>
      <c r="B59">
        <f>'Intact Lengths'!B55</f>
        <v>109</v>
      </c>
      <c r="C59">
        <f>'Intact Lengths'!C59</f>
        <v>129.244</v>
      </c>
      <c r="D59" s="10">
        <f t="shared" si="0"/>
        <v>109</v>
      </c>
    </row>
    <row r="60" spans="1:4">
      <c r="A60" s="10">
        <f>'Intact Lengths'!B56</f>
        <v>118</v>
      </c>
      <c r="B60">
        <f>'Intact Lengths'!B56</f>
        <v>118</v>
      </c>
      <c r="C60">
        <f>'Intact Lengths'!C60</f>
        <v>88.469080000000005</v>
      </c>
      <c r="D60" s="10">
        <f t="shared" si="0"/>
        <v>118</v>
      </c>
    </row>
    <row r="61" spans="1:4">
      <c r="A61" s="10">
        <f>'Intact Lengths'!B57</f>
        <v>83</v>
      </c>
      <c r="B61">
        <f>'Intact Lengths'!B57</f>
        <v>83</v>
      </c>
      <c r="C61">
        <f>'Intact Lengths'!C61</f>
        <v>87.153760000000005</v>
      </c>
      <c r="D61" s="10">
        <f t="shared" si="0"/>
        <v>83</v>
      </c>
    </row>
    <row r="62" spans="1:4">
      <c r="A62" s="10">
        <f>'Intact Lengths'!B58</f>
        <v>90</v>
      </c>
      <c r="B62">
        <f>'Intact Lengths'!B58</f>
        <v>90</v>
      </c>
      <c r="C62">
        <f>'Intact Lengths'!C62</f>
        <v>137.13592</v>
      </c>
      <c r="D62" s="10">
        <f t="shared" si="0"/>
        <v>90</v>
      </c>
    </row>
    <row r="63" spans="1:4">
      <c r="A63" s="10">
        <f>'Intact Lengths'!B59</f>
        <v>97</v>
      </c>
      <c r="B63">
        <f>'Intact Lengths'!B59</f>
        <v>97</v>
      </c>
      <c r="C63">
        <f>'Intact Lengths'!C63</f>
        <v>127.92868</v>
      </c>
      <c r="D63" s="10">
        <f t="shared" si="0"/>
        <v>97</v>
      </c>
    </row>
    <row r="64" spans="1:4">
      <c r="A64" s="10">
        <f>'Intact Lengths'!B60</f>
        <v>85</v>
      </c>
      <c r="B64">
        <f>'Intact Lengths'!B60</f>
        <v>85</v>
      </c>
      <c r="C64">
        <f>'Intact Lengths'!C64</f>
        <v>137.13592</v>
      </c>
      <c r="D64" s="10">
        <f t="shared" si="0"/>
        <v>85</v>
      </c>
    </row>
    <row r="65" spans="1:4">
      <c r="A65" s="10">
        <f>'Intact Lengths'!B61</f>
        <v>87</v>
      </c>
      <c r="B65">
        <f>'Intact Lengths'!B61</f>
        <v>87</v>
      </c>
      <c r="C65">
        <f>'Intact Lengths'!C65</f>
        <v>172.64956000000001</v>
      </c>
      <c r="D65" s="10">
        <f t="shared" si="0"/>
        <v>87</v>
      </c>
    </row>
    <row r="66" spans="1:4">
      <c r="A66" s="10">
        <f>'Intact Lengths'!B62</f>
        <v>90</v>
      </c>
      <c r="B66">
        <f>'Intact Lengths'!B62</f>
        <v>90</v>
      </c>
      <c r="C66">
        <f>'Intact Lengths'!C66</f>
        <v>93.730360000000005</v>
      </c>
      <c r="D66" s="10">
        <f t="shared" si="0"/>
        <v>90</v>
      </c>
    </row>
    <row r="67" spans="1:4">
      <c r="A67" s="10">
        <f>'Intact Lengths'!B63</f>
        <v>80</v>
      </c>
      <c r="B67">
        <f>'Intact Lengths'!B63</f>
        <v>80</v>
      </c>
      <c r="C67">
        <f>'Intact Lengths'!C67</f>
        <v>97.676320000000004</v>
      </c>
      <c r="D67" s="10">
        <f t="shared" ref="D67:D130" si="1">ROUND(A67,0)</f>
        <v>80</v>
      </c>
    </row>
    <row r="68" spans="1:4">
      <c r="A68" s="10">
        <f>'Intact Lengths'!C2</f>
        <v>87.153760000000005</v>
      </c>
      <c r="C68">
        <f>'Intact Lengths'!C68</f>
        <v>88.469080000000005</v>
      </c>
      <c r="D68" s="10">
        <f t="shared" si="1"/>
        <v>87</v>
      </c>
    </row>
    <row r="69" spans="1:4">
      <c r="A69" s="10">
        <f>'Intact Lengths'!C3</f>
        <v>129.244</v>
      </c>
      <c r="C69">
        <f>'Intact Lengths'!C69</f>
        <v>87.153760000000005</v>
      </c>
      <c r="D69" s="10">
        <f t="shared" si="1"/>
        <v>129</v>
      </c>
    </row>
    <row r="70" spans="1:4">
      <c r="A70" s="10">
        <f>'Intact Lengths'!C4</f>
        <v>87.153760000000005</v>
      </c>
      <c r="C70">
        <f>'Intact Lengths'!C70</f>
        <v>87.153760000000005</v>
      </c>
      <c r="D70" s="10">
        <f t="shared" si="1"/>
        <v>87</v>
      </c>
    </row>
    <row r="71" spans="1:4">
      <c r="A71" s="10">
        <f>'Intact Lengths'!C5</f>
        <v>122.6674</v>
      </c>
      <c r="C71">
        <f>'Intact Lengths'!C71</f>
        <v>85.838440000000006</v>
      </c>
      <c r="D71" s="10">
        <f t="shared" si="1"/>
        <v>123</v>
      </c>
    </row>
    <row r="72" spans="1:4">
      <c r="A72" s="10">
        <f>'Intact Lengths'!C6</f>
        <v>80.577160000000006</v>
      </c>
      <c r="C72">
        <f>'Intact Lengths'!C72</f>
        <v>89.784400000000005</v>
      </c>
      <c r="D72" s="10">
        <f t="shared" si="1"/>
        <v>81</v>
      </c>
    </row>
    <row r="73" spans="1:4">
      <c r="A73" s="10">
        <f>'Intact Lengths'!C7</f>
        <v>163.44232</v>
      </c>
      <c r="C73">
        <f>'Intact Lengths'!C73</f>
        <v>92.415040000000005</v>
      </c>
      <c r="D73" s="10">
        <f t="shared" si="1"/>
        <v>163</v>
      </c>
    </row>
    <row r="74" spans="1:4">
      <c r="A74" s="10">
        <f>'Intact Lengths'!C8</f>
        <v>80.577160000000006</v>
      </c>
      <c r="C74">
        <f>'Intact Lengths'!C74</f>
        <v>91.099720000000005</v>
      </c>
      <c r="D74" s="10">
        <f t="shared" si="1"/>
        <v>81</v>
      </c>
    </row>
    <row r="75" spans="1:4">
      <c r="A75" s="10">
        <f>'Intact Lengths'!C9</f>
        <v>89.784400000000005</v>
      </c>
      <c r="C75">
        <f>'Intact Lengths'!C75</f>
        <v>133.18995999999999</v>
      </c>
      <c r="D75" s="10">
        <f t="shared" si="1"/>
        <v>90</v>
      </c>
    </row>
    <row r="76" spans="1:4">
      <c r="A76" s="10">
        <f>'Intact Lengths'!C10</f>
        <v>85.838440000000006</v>
      </c>
      <c r="C76">
        <f>'Intact Lengths'!C76</f>
        <v>84.523120000000006</v>
      </c>
      <c r="D76" s="10">
        <f t="shared" si="1"/>
        <v>86</v>
      </c>
    </row>
    <row r="77" spans="1:4">
      <c r="A77" s="10">
        <f>'Intact Lengths'!C11</f>
        <v>116.0908</v>
      </c>
      <c r="C77">
        <f>'Intact Lengths'!C77</f>
        <v>116.0908</v>
      </c>
      <c r="D77" s="10">
        <f t="shared" si="1"/>
        <v>116</v>
      </c>
    </row>
    <row r="78" spans="1:4">
      <c r="A78" s="10">
        <f>'Intact Lengths'!C12</f>
        <v>131.87464</v>
      </c>
      <c r="C78">
        <f>'Intact Lengths'!C78</f>
        <v>129.244</v>
      </c>
      <c r="D78" s="10">
        <f t="shared" si="1"/>
        <v>132</v>
      </c>
    </row>
    <row r="79" spans="1:4">
      <c r="A79" s="10">
        <f>'Intact Lengths'!C13</f>
        <v>114.77548</v>
      </c>
      <c r="C79">
        <f>'Intact Lengths'!C79</f>
        <v>118.72144</v>
      </c>
      <c r="D79" s="10">
        <f t="shared" si="1"/>
        <v>115</v>
      </c>
    </row>
    <row r="80" spans="1:4">
      <c r="A80" s="10">
        <f>'Intact Lengths'!C14</f>
        <v>118.72144</v>
      </c>
      <c r="C80">
        <f>'Intact Lengths'!C80</f>
        <v>84.523120000000006</v>
      </c>
      <c r="D80" s="10">
        <f t="shared" si="1"/>
        <v>119</v>
      </c>
    </row>
    <row r="81" spans="1:4">
      <c r="A81" s="10">
        <f>'Intact Lengths'!C15</f>
        <v>125.29804</v>
      </c>
      <c r="C81">
        <f>'Intact Lengths'!C81</f>
        <v>84.523120000000006</v>
      </c>
      <c r="D81" s="10">
        <f t="shared" si="1"/>
        <v>125</v>
      </c>
    </row>
    <row r="82" spans="1:4">
      <c r="A82" s="10">
        <f>'Intact Lengths'!C16</f>
        <v>122.6674</v>
      </c>
      <c r="C82">
        <f>'Intact Lengths'!C82</f>
        <v>81.892480000000006</v>
      </c>
      <c r="D82" s="10">
        <f t="shared" si="1"/>
        <v>123</v>
      </c>
    </row>
    <row r="83" spans="1:4">
      <c r="A83" s="10">
        <f>'Intact Lengths'!C17</f>
        <v>117.40612</v>
      </c>
      <c r="C83">
        <f>'Intact Lengths'!C83</f>
        <v>176.59551999999999</v>
      </c>
      <c r="D83" s="10">
        <f t="shared" si="1"/>
        <v>117</v>
      </c>
    </row>
    <row r="84" spans="1:4">
      <c r="A84" s="10">
        <f>'Intact Lengths'!C18</f>
        <v>131.87464</v>
      </c>
      <c r="C84">
        <f>'Intact Lengths'!C84</f>
        <v>95.045680000000004</v>
      </c>
      <c r="D84" s="10">
        <f t="shared" si="1"/>
        <v>132</v>
      </c>
    </row>
    <row r="85" spans="1:4">
      <c r="A85" s="10">
        <f>'Intact Lengths'!C19</f>
        <v>91.099720000000005</v>
      </c>
      <c r="C85">
        <f>'Intact Lengths'!C85</f>
        <v>92.415040000000005</v>
      </c>
      <c r="D85" s="10">
        <f t="shared" si="1"/>
        <v>91</v>
      </c>
    </row>
    <row r="86" spans="1:4">
      <c r="A86" s="10">
        <f>'Intact Lengths'!C20</f>
        <v>88.469080000000005</v>
      </c>
      <c r="C86">
        <f>'Intact Lengths'!C86</f>
        <v>114.77548</v>
      </c>
      <c r="D86" s="10">
        <f t="shared" si="1"/>
        <v>88</v>
      </c>
    </row>
    <row r="87" spans="1:4">
      <c r="A87" s="10">
        <f>'Intact Lengths'!C21</f>
        <v>91.099720000000005</v>
      </c>
      <c r="C87">
        <f>'Intact Lengths'!C87</f>
        <v>116.0908</v>
      </c>
      <c r="D87" s="10">
        <f t="shared" si="1"/>
        <v>91</v>
      </c>
    </row>
    <row r="88" spans="1:4">
      <c r="A88" s="10">
        <f>'Intact Lengths'!C22</f>
        <v>123.98272</v>
      </c>
      <c r="C88">
        <f>'Intact Lengths'!C88</f>
        <v>93.730360000000005</v>
      </c>
      <c r="D88" s="10">
        <f t="shared" si="1"/>
        <v>124</v>
      </c>
    </row>
    <row r="89" spans="1:4">
      <c r="A89" s="10">
        <f>'Intact Lengths'!C23</f>
        <v>89.784400000000005</v>
      </c>
      <c r="C89">
        <f>'Intact Lengths'!C89</f>
        <v>95.045680000000004</v>
      </c>
      <c r="D89" s="10">
        <f t="shared" si="1"/>
        <v>90</v>
      </c>
    </row>
    <row r="90" spans="1:4">
      <c r="A90" s="10">
        <f>'Intact Lengths'!C24</f>
        <v>134.50528</v>
      </c>
      <c r="C90">
        <f>'Intact Lengths'!C90</f>
        <v>170.01891999999998</v>
      </c>
      <c r="D90" s="10">
        <f t="shared" si="1"/>
        <v>135</v>
      </c>
    </row>
    <row r="91" spans="1:4">
      <c r="A91" s="10">
        <f>'Intact Lengths'!C25</f>
        <v>133.18995999999999</v>
      </c>
      <c r="C91">
        <f>'Intact Lengths'!C91</f>
        <v>158.18104</v>
      </c>
      <c r="D91" s="10">
        <f t="shared" si="1"/>
        <v>133</v>
      </c>
    </row>
    <row r="92" spans="1:4">
      <c r="A92" s="10">
        <f>'Intact Lengths'!C26</f>
        <v>77.946520000000007</v>
      </c>
      <c r="C92">
        <f>'Intact Lengths'!C92</f>
        <v>162.12699999999998</v>
      </c>
      <c r="D92" s="10">
        <f t="shared" si="1"/>
        <v>78</v>
      </c>
    </row>
    <row r="93" spans="1:4">
      <c r="A93" s="10">
        <f>'Intact Lengths'!C27</f>
        <v>88.469080000000005</v>
      </c>
      <c r="C93">
        <f>'Intact Lengths'!C93</f>
        <v>156.86571999999998</v>
      </c>
      <c r="D93" s="10">
        <f t="shared" si="1"/>
        <v>88</v>
      </c>
    </row>
    <row r="94" spans="1:4">
      <c r="A94" s="10">
        <f>'Intact Lengths'!C28</f>
        <v>95.045680000000004</v>
      </c>
      <c r="C94">
        <f>'Intact Lengths'!C94</f>
        <v>127.92868</v>
      </c>
      <c r="D94" s="10">
        <f t="shared" si="1"/>
        <v>95</v>
      </c>
    </row>
    <row r="95" spans="1:4">
      <c r="A95" s="10">
        <f>'Intact Lengths'!C29</f>
        <v>92.415040000000005</v>
      </c>
      <c r="C95">
        <f>'Intact Lengths'!C95</f>
        <v>131.87464</v>
      </c>
      <c r="D95" s="10">
        <f t="shared" si="1"/>
        <v>92</v>
      </c>
    </row>
    <row r="96" spans="1:4">
      <c r="A96" s="10">
        <f>'Intact Lengths'!C30</f>
        <v>89.784400000000005</v>
      </c>
      <c r="C96">
        <f>'Intact Lengths'!C96</f>
        <v>180.54148000000001</v>
      </c>
      <c r="D96" s="10">
        <f t="shared" si="1"/>
        <v>90</v>
      </c>
    </row>
    <row r="97" spans="1:4">
      <c r="A97" s="10">
        <f>'Intact Lengths'!C31</f>
        <v>89.784400000000005</v>
      </c>
      <c r="C97">
        <f>'Intact Lengths'!C97</f>
        <v>137.13592</v>
      </c>
      <c r="D97" s="10">
        <f t="shared" si="1"/>
        <v>90</v>
      </c>
    </row>
    <row r="98" spans="1:4">
      <c r="A98" s="10">
        <f>'Intact Lengths'!C32</f>
        <v>129.244</v>
      </c>
      <c r="C98">
        <f>'Intact Lengths'!C98</f>
        <v>156.86571999999998</v>
      </c>
      <c r="D98" s="10">
        <f t="shared" si="1"/>
        <v>129</v>
      </c>
    </row>
    <row r="99" spans="1:4">
      <c r="A99" s="10">
        <f>'Intact Lengths'!C33</f>
        <v>123.98272</v>
      </c>
      <c r="C99">
        <f>'Intact Lengths'!C99</f>
        <v>109.5142</v>
      </c>
      <c r="D99" s="10">
        <f t="shared" si="1"/>
        <v>124</v>
      </c>
    </row>
    <row r="100" spans="1:4">
      <c r="A100" s="10">
        <f>'Intact Lengths'!C34</f>
        <v>89.784400000000005</v>
      </c>
      <c r="C100">
        <f>'Intact Lengths'!C100</f>
        <v>81.892480000000006</v>
      </c>
      <c r="D100" s="10">
        <f t="shared" si="1"/>
        <v>90</v>
      </c>
    </row>
    <row r="101" spans="1:4">
      <c r="A101" s="10">
        <f>'Intact Lengths'!C35</f>
        <v>83.207800000000006</v>
      </c>
      <c r="C101">
        <f>'Intact Lengths'!C101</f>
        <v>85.838440000000006</v>
      </c>
      <c r="D101" s="10">
        <f t="shared" si="1"/>
        <v>83</v>
      </c>
    </row>
    <row r="102" spans="1:4">
      <c r="A102" s="10">
        <f>'Intact Lengths'!C36</f>
        <v>118.72144</v>
      </c>
      <c r="C102">
        <f>'Intact Lengths'!C102</f>
        <v>87.153760000000005</v>
      </c>
      <c r="D102" s="10">
        <f t="shared" si="1"/>
        <v>119</v>
      </c>
    </row>
    <row r="103" spans="1:4">
      <c r="A103" s="10">
        <f>'Intact Lengths'!C37</f>
        <v>114.77548</v>
      </c>
      <c r="C103">
        <f>'Intact Lengths'!C103</f>
        <v>83.207800000000006</v>
      </c>
      <c r="D103" s="10">
        <f t="shared" si="1"/>
        <v>115</v>
      </c>
    </row>
    <row r="104" spans="1:4">
      <c r="A104" s="10">
        <f>'Intact Lengths'!C38</f>
        <v>121.35208</v>
      </c>
      <c r="C104">
        <f>'Intact Lengths'!C104</f>
        <v>83.207800000000006</v>
      </c>
      <c r="D104" s="10">
        <f t="shared" si="1"/>
        <v>121</v>
      </c>
    </row>
    <row r="105" spans="1:4">
      <c r="A105" s="10">
        <f>'Intact Lengths'!C39</f>
        <v>123.98272</v>
      </c>
      <c r="C105">
        <f>'Intact Lengths'!C105</f>
        <v>92.415040000000005</v>
      </c>
      <c r="D105" s="10">
        <f t="shared" si="1"/>
        <v>124</v>
      </c>
    </row>
    <row r="106" spans="1:4">
      <c r="A106" s="10">
        <f>'Intact Lengths'!C40</f>
        <v>97.676320000000004</v>
      </c>
      <c r="C106">
        <f>'Intact Lengths'!C106</f>
        <v>89.784400000000005</v>
      </c>
      <c r="D106" s="10">
        <f t="shared" si="1"/>
        <v>98</v>
      </c>
    </row>
    <row r="107" spans="1:4">
      <c r="A107" s="10">
        <f>'Intact Lengths'!C41</f>
        <v>84.523120000000006</v>
      </c>
      <c r="C107">
        <f>'Intact Lengths'!C107</f>
        <v>83.207800000000006</v>
      </c>
      <c r="D107" s="10">
        <f t="shared" si="1"/>
        <v>85</v>
      </c>
    </row>
    <row r="108" spans="1:4">
      <c r="A108" s="10">
        <f>'Intact Lengths'!C42</f>
        <v>131.87464</v>
      </c>
      <c r="C108">
        <f>'Intact Lengths'!C108</f>
        <v>87.153760000000005</v>
      </c>
      <c r="D108" s="10">
        <f t="shared" si="1"/>
        <v>132</v>
      </c>
    </row>
    <row r="109" spans="1:4">
      <c r="A109" s="10">
        <f>'Intact Lengths'!C43</f>
        <v>129.244</v>
      </c>
      <c r="C109">
        <f>'Intact Lengths'!C109</f>
        <v>151.60443999999998</v>
      </c>
      <c r="D109" s="10">
        <f t="shared" si="1"/>
        <v>129</v>
      </c>
    </row>
    <row r="110" spans="1:4">
      <c r="A110" s="10">
        <f>'Intact Lengths'!C44</f>
        <v>84.523120000000006</v>
      </c>
      <c r="C110">
        <f>'Intact Lengths'!C110</f>
        <v>164.75763999999998</v>
      </c>
      <c r="D110" s="10">
        <f t="shared" si="1"/>
        <v>85</v>
      </c>
    </row>
    <row r="111" spans="1:4">
      <c r="A111" s="10">
        <f>'Intact Lengths'!C45</f>
        <v>125.29804</v>
      </c>
      <c r="C111">
        <f>'Intact Lengths'!C111</f>
        <v>171.33423999999999</v>
      </c>
      <c r="D111" s="10">
        <f t="shared" si="1"/>
        <v>125</v>
      </c>
    </row>
    <row r="112" spans="1:4">
      <c r="A112" s="10">
        <f>'Intact Lengths'!C46</f>
        <v>83.207800000000006</v>
      </c>
      <c r="C112">
        <f>'Intact Lengths'!C112</f>
        <v>127.92868</v>
      </c>
      <c r="D112" s="10">
        <f t="shared" si="1"/>
        <v>83</v>
      </c>
    </row>
    <row r="113" spans="1:4">
      <c r="A113" s="10">
        <f>'Intact Lengths'!C47</f>
        <v>93.730360000000005</v>
      </c>
      <c r="C113">
        <f>'Intact Lengths'!C113</f>
        <v>125.29804</v>
      </c>
      <c r="D113" s="10">
        <f t="shared" si="1"/>
        <v>94</v>
      </c>
    </row>
    <row r="114" spans="1:4">
      <c r="A114" s="10">
        <f>'Intact Lengths'!C48</f>
        <v>84.523120000000006</v>
      </c>
      <c r="C114">
        <f>'Intact Lengths'!C114</f>
        <v>181.85679999999999</v>
      </c>
      <c r="D114" s="10">
        <f t="shared" si="1"/>
        <v>85</v>
      </c>
    </row>
    <row r="115" spans="1:4">
      <c r="A115" s="10">
        <f>'Intact Lengths'!C49</f>
        <v>91.099720000000005</v>
      </c>
      <c r="C115">
        <f>'Intact Lengths'!C115</f>
        <v>163.44232</v>
      </c>
      <c r="D115" s="10">
        <f t="shared" si="1"/>
        <v>91</v>
      </c>
    </row>
    <row r="116" spans="1:4">
      <c r="A116" s="10">
        <f>'Intact Lengths'!C50</f>
        <v>87.153760000000005</v>
      </c>
      <c r="C116">
        <f>'Intact Lengths'!C116</f>
        <v>168.70359999999999</v>
      </c>
      <c r="D116" s="10">
        <f t="shared" si="1"/>
        <v>87</v>
      </c>
    </row>
    <row r="117" spans="1:4">
      <c r="A117" s="10">
        <f>'Intact Lengths'!C51</f>
        <v>92.415040000000005</v>
      </c>
      <c r="C117">
        <f>'Intact Lengths'!C117</f>
        <v>183.17212000000001</v>
      </c>
      <c r="D117" s="10">
        <f t="shared" si="1"/>
        <v>92</v>
      </c>
    </row>
    <row r="118" spans="1:4">
      <c r="A118" s="10">
        <f>'Intact Lengths'!C52</f>
        <v>91.099720000000005</v>
      </c>
      <c r="C118">
        <f>'Intact Lengths'!C118</f>
        <v>172.64956000000001</v>
      </c>
      <c r="D118" s="10">
        <f t="shared" si="1"/>
        <v>91</v>
      </c>
    </row>
    <row r="119" spans="1:4">
      <c r="A119" s="10">
        <f>'Intact Lengths'!C53</f>
        <v>118.72144</v>
      </c>
      <c r="C119">
        <f>'Intact Lengths'!C119</f>
        <v>159.49635999999998</v>
      </c>
      <c r="D119" s="10">
        <f t="shared" si="1"/>
        <v>119</v>
      </c>
    </row>
    <row r="120" spans="1:4">
      <c r="A120" s="10">
        <f>'Intact Lengths'!C54</f>
        <v>89.784400000000005</v>
      </c>
      <c r="C120">
        <f>'Intact Lengths'!C120</f>
        <v>113.46016</v>
      </c>
      <c r="D120" s="10">
        <f t="shared" si="1"/>
        <v>90</v>
      </c>
    </row>
    <row r="121" spans="1:4">
      <c r="A121" s="10">
        <f>'Intact Lengths'!C55</f>
        <v>89.784400000000005</v>
      </c>
      <c r="C121">
        <f>'Intact Lengths'!C121</f>
        <v>121.35208</v>
      </c>
      <c r="D121" s="10">
        <f t="shared" si="1"/>
        <v>90</v>
      </c>
    </row>
    <row r="122" spans="1:4">
      <c r="A122" s="10">
        <f>'Intact Lengths'!C56</f>
        <v>131.87464</v>
      </c>
      <c r="C122">
        <f>'Intact Lengths'!C122</f>
        <v>88.469080000000005</v>
      </c>
      <c r="D122" s="10">
        <f t="shared" si="1"/>
        <v>132</v>
      </c>
    </row>
    <row r="123" spans="1:4">
      <c r="A123" s="10">
        <f>'Intact Lengths'!C57</f>
        <v>131.87464</v>
      </c>
      <c r="C123">
        <f>'Intact Lengths'!C123</f>
        <v>81.892480000000006</v>
      </c>
      <c r="D123" s="10">
        <f t="shared" si="1"/>
        <v>132</v>
      </c>
    </row>
    <row r="124" spans="1:4">
      <c r="A124" s="10">
        <f>'Intact Lengths'!C58</f>
        <v>123.98272</v>
      </c>
      <c r="C124">
        <f>'Intact Lengths'!C124</f>
        <v>87.153760000000005</v>
      </c>
      <c r="D124" s="10">
        <f t="shared" si="1"/>
        <v>124</v>
      </c>
    </row>
    <row r="125" spans="1:4">
      <c r="A125" s="10">
        <f>'Intact Lengths'!C59</f>
        <v>129.244</v>
      </c>
      <c r="C125">
        <f>'Intact Lengths'!C125</f>
        <v>88.469080000000005</v>
      </c>
      <c r="D125" s="10">
        <f t="shared" si="1"/>
        <v>129</v>
      </c>
    </row>
    <row r="126" spans="1:4">
      <c r="A126" s="10">
        <f>'Intact Lengths'!C60</f>
        <v>88.469080000000005</v>
      </c>
      <c r="C126">
        <f>'Intact Lengths'!C126</f>
        <v>91.099720000000005</v>
      </c>
      <c r="D126" s="10">
        <f t="shared" si="1"/>
        <v>88</v>
      </c>
    </row>
    <row r="127" spans="1:4">
      <c r="A127" s="10">
        <f>'Intact Lengths'!C61</f>
        <v>87.153760000000005</v>
      </c>
      <c r="C127">
        <f>'Intact Lengths'!C127</f>
        <v>84.523120000000006</v>
      </c>
      <c r="D127" s="10">
        <f t="shared" si="1"/>
        <v>87</v>
      </c>
    </row>
    <row r="128" spans="1:4">
      <c r="A128" s="10">
        <f>'Intact Lengths'!C62</f>
        <v>137.13592</v>
      </c>
      <c r="C128">
        <f>'Intact Lengths'!C128</f>
        <v>91.099720000000005</v>
      </c>
      <c r="D128" s="10">
        <f t="shared" si="1"/>
        <v>137</v>
      </c>
    </row>
    <row r="129" spans="1:4">
      <c r="A129" s="10">
        <f>'Intact Lengths'!C63</f>
        <v>127.92868</v>
      </c>
      <c r="C129">
        <f>'Intact Lengths'!C129</f>
        <v>87.153760000000005</v>
      </c>
      <c r="D129" s="10">
        <f t="shared" si="1"/>
        <v>128</v>
      </c>
    </row>
    <row r="130" spans="1:4">
      <c r="A130" s="10">
        <f>'Intact Lengths'!C64</f>
        <v>137.13592</v>
      </c>
      <c r="C130">
        <f>'Intact Lengths'!C130</f>
        <v>67.423960000000008</v>
      </c>
      <c r="D130" s="10">
        <f t="shared" si="1"/>
        <v>137</v>
      </c>
    </row>
    <row r="131" spans="1:4">
      <c r="A131" s="10">
        <f>'Intact Lengths'!C65</f>
        <v>172.64956000000001</v>
      </c>
      <c r="C131">
        <f>'Intact Lengths'!C131</f>
        <v>83.207800000000006</v>
      </c>
      <c r="D131" s="10">
        <f t="shared" ref="D131:D194" si="2">ROUND(A131,0)</f>
        <v>173</v>
      </c>
    </row>
    <row r="132" spans="1:4">
      <c r="A132" s="10">
        <f>'Intact Lengths'!C66</f>
        <v>93.730360000000005</v>
      </c>
      <c r="C132">
        <f>'Intact Lengths'!C132</f>
        <v>81.892480000000006</v>
      </c>
      <c r="D132" s="10">
        <f t="shared" si="2"/>
        <v>94</v>
      </c>
    </row>
    <row r="133" spans="1:4">
      <c r="A133" s="10">
        <f>'Intact Lengths'!C67</f>
        <v>97.676320000000004</v>
      </c>
      <c r="C133">
        <f>'Intact Lengths'!C133</f>
        <v>87.153760000000005</v>
      </c>
      <c r="D133" s="10">
        <f t="shared" si="2"/>
        <v>98</v>
      </c>
    </row>
    <row r="134" spans="1:4">
      <c r="A134" s="10">
        <f>'Intact Lengths'!C68</f>
        <v>88.469080000000005</v>
      </c>
      <c r="C134">
        <f>'Intact Lengths'!C134</f>
        <v>92.415040000000005</v>
      </c>
      <c r="D134" s="10">
        <f t="shared" si="2"/>
        <v>88</v>
      </c>
    </row>
    <row r="135" spans="1:4">
      <c r="A135" s="10">
        <f>'Intact Lengths'!C69</f>
        <v>87.153760000000005</v>
      </c>
      <c r="C135">
        <f>'Intact Lengths'!C135</f>
        <v>85.838440000000006</v>
      </c>
      <c r="D135" s="10">
        <f t="shared" si="2"/>
        <v>87</v>
      </c>
    </row>
    <row r="136" spans="1:4">
      <c r="A136" s="10">
        <f>'Intact Lengths'!C70</f>
        <v>87.153760000000005</v>
      </c>
      <c r="C136">
        <f>'Intact Lengths'!C136</f>
        <v>84.523120000000006</v>
      </c>
      <c r="D136" s="10">
        <f t="shared" si="2"/>
        <v>87</v>
      </c>
    </row>
    <row r="137" spans="1:4">
      <c r="A137" s="10">
        <f>'Intact Lengths'!C71</f>
        <v>85.838440000000006</v>
      </c>
      <c r="C137">
        <f>'Intact Lengths'!C137</f>
        <v>80.577160000000006</v>
      </c>
      <c r="D137" s="10">
        <f t="shared" si="2"/>
        <v>86</v>
      </c>
    </row>
    <row r="138" spans="1:4">
      <c r="A138" s="10">
        <f>'Intact Lengths'!C72</f>
        <v>89.784400000000005</v>
      </c>
      <c r="C138">
        <f>'Intact Lengths'!C138</f>
        <v>83.207800000000006</v>
      </c>
      <c r="D138" s="10">
        <f t="shared" si="2"/>
        <v>90</v>
      </c>
    </row>
    <row r="139" spans="1:4">
      <c r="A139" s="10">
        <f>'Intact Lengths'!C73</f>
        <v>92.415040000000005</v>
      </c>
      <c r="C139">
        <f>'Intact Lengths'!C139</f>
        <v>85.838440000000006</v>
      </c>
      <c r="D139" s="10">
        <f t="shared" si="2"/>
        <v>92</v>
      </c>
    </row>
    <row r="140" spans="1:4">
      <c r="A140" s="10">
        <f>'Intact Lengths'!C74</f>
        <v>91.099720000000005</v>
      </c>
      <c r="C140">
        <f>'Intact Lengths'!C140</f>
        <v>71.369920000000008</v>
      </c>
      <c r="D140" s="10">
        <f t="shared" si="2"/>
        <v>91</v>
      </c>
    </row>
    <row r="141" spans="1:4">
      <c r="A141" s="10">
        <f>'Intact Lengths'!C75</f>
        <v>133.18995999999999</v>
      </c>
      <c r="C141">
        <f>'Intact Lengths'!C141</f>
        <v>80.577160000000006</v>
      </c>
      <c r="D141" s="10">
        <f t="shared" si="2"/>
        <v>133</v>
      </c>
    </row>
    <row r="142" spans="1:4">
      <c r="A142" s="10">
        <f>'Intact Lengths'!C76</f>
        <v>84.523120000000006</v>
      </c>
      <c r="C142">
        <f>'Intact Lengths'!C142</f>
        <v>83.207800000000006</v>
      </c>
      <c r="D142" s="10">
        <f t="shared" si="2"/>
        <v>85</v>
      </c>
    </row>
    <row r="143" spans="1:4">
      <c r="A143" s="10">
        <f>'Intact Lengths'!C77</f>
        <v>116.0908</v>
      </c>
      <c r="C143">
        <f>'Intact Lengths'!C143</f>
        <v>77.946520000000007</v>
      </c>
      <c r="D143" s="10">
        <f t="shared" si="2"/>
        <v>116</v>
      </c>
    </row>
    <row r="144" spans="1:4">
      <c r="A144" s="10">
        <f>'Intact Lengths'!C78</f>
        <v>129.244</v>
      </c>
      <c r="C144">
        <f>'Intact Lengths'!C144</f>
        <v>80.577160000000006</v>
      </c>
      <c r="D144" s="10">
        <f t="shared" si="2"/>
        <v>129</v>
      </c>
    </row>
    <row r="145" spans="1:4">
      <c r="A145" s="10">
        <f>'Intact Lengths'!C79</f>
        <v>118.72144</v>
      </c>
      <c r="C145">
        <f>'Intact Lengths'!C145</f>
        <v>76.631200000000007</v>
      </c>
      <c r="D145" s="10">
        <f t="shared" si="2"/>
        <v>119</v>
      </c>
    </row>
    <row r="146" spans="1:4">
      <c r="A146" s="10">
        <f>'Intact Lengths'!C80</f>
        <v>84.523120000000006</v>
      </c>
      <c r="C146">
        <f>'Intact Lengths'!C146</f>
        <v>125.29804</v>
      </c>
      <c r="D146" s="10">
        <f t="shared" si="2"/>
        <v>85</v>
      </c>
    </row>
    <row r="147" spans="1:4">
      <c r="A147" s="10">
        <f>'Intact Lengths'!C81</f>
        <v>84.523120000000006</v>
      </c>
      <c r="C147">
        <f>'Intact Lengths'!C147</f>
        <v>81.892480000000006</v>
      </c>
      <c r="D147" s="10">
        <f t="shared" si="2"/>
        <v>85</v>
      </c>
    </row>
    <row r="148" spans="1:4">
      <c r="A148" s="10">
        <f>'Intact Lengths'!C82</f>
        <v>81.892480000000006</v>
      </c>
      <c r="C148">
        <f>'Intact Lengths'!C148</f>
        <v>91.099720000000005</v>
      </c>
      <c r="D148" s="10">
        <f t="shared" si="2"/>
        <v>82</v>
      </c>
    </row>
    <row r="149" spans="1:4">
      <c r="A149" s="10">
        <f>'Intact Lengths'!C83</f>
        <v>176.59551999999999</v>
      </c>
      <c r="C149">
        <f>'Intact Lengths'!C149</f>
        <v>84.523120000000006</v>
      </c>
      <c r="D149" s="10">
        <f t="shared" si="2"/>
        <v>177</v>
      </c>
    </row>
    <row r="150" spans="1:4">
      <c r="A150" s="10">
        <f>'Intact Lengths'!C84</f>
        <v>95.045680000000004</v>
      </c>
      <c r="C150">
        <f>'Intact Lengths'!C150</f>
        <v>84.523120000000006</v>
      </c>
      <c r="D150" s="10">
        <f t="shared" si="2"/>
        <v>95</v>
      </c>
    </row>
    <row r="151" spans="1:4">
      <c r="A151" s="10">
        <f>'Intact Lengths'!C85</f>
        <v>92.415040000000005</v>
      </c>
      <c r="C151">
        <f>'Intact Lengths'!C151</f>
        <v>167.38827999999998</v>
      </c>
      <c r="D151" s="10">
        <f t="shared" si="2"/>
        <v>92</v>
      </c>
    </row>
    <row r="152" spans="1:4">
      <c r="A152" s="10">
        <f>'Intact Lengths'!C86</f>
        <v>114.77548</v>
      </c>
      <c r="C152">
        <f>'Intact Lengths'!C152</f>
        <v>125.29804</v>
      </c>
      <c r="D152" s="10">
        <f t="shared" si="2"/>
        <v>115</v>
      </c>
    </row>
    <row r="153" spans="1:4">
      <c r="A153" s="10">
        <f>'Intact Lengths'!C87</f>
        <v>116.0908</v>
      </c>
      <c r="C153">
        <f>'Intact Lengths'!C153</f>
        <v>84.523120000000006</v>
      </c>
      <c r="D153" s="10">
        <f t="shared" si="2"/>
        <v>116</v>
      </c>
    </row>
    <row r="154" spans="1:4">
      <c r="A154" s="10">
        <f>'Intact Lengths'!C88</f>
        <v>93.730360000000005</v>
      </c>
      <c r="C154">
        <f>'Intact Lengths'!C154</f>
        <v>68.739280000000008</v>
      </c>
      <c r="D154" s="10">
        <f t="shared" si="2"/>
        <v>94</v>
      </c>
    </row>
    <row r="155" spans="1:4">
      <c r="A155" s="10">
        <f>'Intact Lengths'!C89</f>
        <v>95.045680000000004</v>
      </c>
      <c r="C155">
        <f>'Intact Lengths'!C155</f>
        <v>80.577160000000006</v>
      </c>
      <c r="D155" s="10">
        <f t="shared" si="2"/>
        <v>95</v>
      </c>
    </row>
    <row r="156" spans="1:4">
      <c r="A156" s="10">
        <f>'Intact Lengths'!C90</f>
        <v>170.01891999999998</v>
      </c>
      <c r="C156">
        <f>'Intact Lengths'!C156</f>
        <v>68.739280000000008</v>
      </c>
      <c r="D156" s="10">
        <f t="shared" si="2"/>
        <v>170</v>
      </c>
    </row>
    <row r="157" spans="1:4">
      <c r="A157" s="10">
        <f>'Intact Lengths'!C91</f>
        <v>158.18104</v>
      </c>
      <c r="C157">
        <f>'Intact Lengths'!C157</f>
        <v>79.261840000000007</v>
      </c>
      <c r="D157" s="10">
        <f t="shared" si="2"/>
        <v>158</v>
      </c>
    </row>
    <row r="158" spans="1:4">
      <c r="A158" s="10">
        <f>'Intact Lengths'!C92</f>
        <v>162.12699999999998</v>
      </c>
      <c r="C158">
        <f>'Intact Lengths'!C158</f>
        <v>81.892480000000006</v>
      </c>
      <c r="D158" s="10">
        <f t="shared" si="2"/>
        <v>162</v>
      </c>
    </row>
    <row r="159" spans="1:4">
      <c r="A159" s="10">
        <f>'Intact Lengths'!C93</f>
        <v>156.86571999999998</v>
      </c>
      <c r="C159">
        <f>'Intact Lengths'!C159</f>
        <v>116.0908</v>
      </c>
      <c r="D159" s="10">
        <f t="shared" si="2"/>
        <v>157</v>
      </c>
    </row>
    <row r="160" spans="1:4">
      <c r="A160" s="10">
        <f>'Intact Lengths'!C94</f>
        <v>127.92868</v>
      </c>
      <c r="C160">
        <f>'Intact Lengths'!C160</f>
        <v>84.523120000000006</v>
      </c>
      <c r="D160" s="10">
        <f t="shared" si="2"/>
        <v>128</v>
      </c>
    </row>
    <row r="161" spans="1:4">
      <c r="A161" s="10">
        <f>'Intact Lengths'!C95</f>
        <v>131.87464</v>
      </c>
      <c r="C161">
        <f>'Intact Lengths'!D2</f>
        <v>155.5504</v>
      </c>
      <c r="D161" s="10">
        <f t="shared" si="2"/>
        <v>132</v>
      </c>
    </row>
    <row r="162" spans="1:4">
      <c r="A162" s="10">
        <f>'Intact Lengths'!C96</f>
        <v>180.54148000000001</v>
      </c>
      <c r="C162">
        <f>'Intact Lengths'!D3</f>
        <v>92.415040000000005</v>
      </c>
      <c r="D162" s="10">
        <f t="shared" si="2"/>
        <v>181</v>
      </c>
    </row>
    <row r="163" spans="1:4">
      <c r="A163" s="10">
        <f>'Intact Lengths'!C97</f>
        <v>137.13592</v>
      </c>
      <c r="C163">
        <f>'Intact Lengths'!D4</f>
        <v>121.35208</v>
      </c>
      <c r="D163" s="10">
        <f t="shared" si="2"/>
        <v>137</v>
      </c>
    </row>
    <row r="164" spans="1:4">
      <c r="A164" s="10">
        <f>'Intact Lengths'!C98</f>
        <v>156.86571999999998</v>
      </c>
      <c r="C164">
        <f>'Intact Lengths'!D5</f>
        <v>150.28912</v>
      </c>
      <c r="D164" s="10">
        <f t="shared" si="2"/>
        <v>157</v>
      </c>
    </row>
    <row r="165" spans="1:4">
      <c r="A165" s="10">
        <f>'Intact Lengths'!C99</f>
        <v>109.5142</v>
      </c>
      <c r="C165">
        <f>'Intact Lengths'!D6</f>
        <v>126.61336</v>
      </c>
      <c r="D165" s="10">
        <f t="shared" si="2"/>
        <v>110</v>
      </c>
    </row>
    <row r="166" spans="1:4">
      <c r="A166" s="10">
        <f>'Intact Lengths'!C100</f>
        <v>81.892480000000006</v>
      </c>
      <c r="C166">
        <f>'Intact Lengths'!D7</f>
        <v>158.18104</v>
      </c>
      <c r="D166" s="10">
        <f t="shared" si="2"/>
        <v>82</v>
      </c>
    </row>
    <row r="167" spans="1:4">
      <c r="A167" s="10">
        <f>'Intact Lengths'!C101</f>
        <v>85.838440000000006</v>
      </c>
      <c r="C167">
        <f>'Intact Lengths'!D8</f>
        <v>92.415040000000005</v>
      </c>
      <c r="D167" s="10">
        <f t="shared" si="2"/>
        <v>86</v>
      </c>
    </row>
    <row r="168" spans="1:4">
      <c r="A168" s="10">
        <f>'Intact Lengths'!C102</f>
        <v>87.153760000000005</v>
      </c>
      <c r="C168">
        <f>'Intact Lengths'!D9</f>
        <v>93.730360000000005</v>
      </c>
      <c r="D168" s="10">
        <f t="shared" si="2"/>
        <v>87</v>
      </c>
    </row>
    <row r="169" spans="1:4">
      <c r="A169" s="10">
        <f>'Intact Lengths'!C103</f>
        <v>83.207800000000006</v>
      </c>
      <c r="C169">
        <f>'Intact Lengths'!D10</f>
        <v>89.784400000000005</v>
      </c>
      <c r="D169" s="10">
        <f t="shared" si="2"/>
        <v>83</v>
      </c>
    </row>
    <row r="170" spans="1:4">
      <c r="A170" s="10">
        <f>'Intact Lengths'!C104</f>
        <v>83.207800000000006</v>
      </c>
      <c r="C170">
        <f>'Intact Lengths'!D11</f>
        <v>92.415040000000005</v>
      </c>
      <c r="D170" s="10">
        <f t="shared" si="2"/>
        <v>83</v>
      </c>
    </row>
    <row r="171" spans="1:4">
      <c r="A171" s="10">
        <f>'Intact Lengths'!C105</f>
        <v>92.415040000000005</v>
      </c>
      <c r="C171">
        <f>'Intact Lengths'!D12</f>
        <v>92.415040000000005</v>
      </c>
      <c r="D171" s="10">
        <f t="shared" si="2"/>
        <v>92</v>
      </c>
    </row>
    <row r="172" spans="1:4">
      <c r="A172" s="10">
        <f>'Intact Lengths'!C106</f>
        <v>89.784400000000005</v>
      </c>
      <c r="C172">
        <f>'Intact Lengths'!D13</f>
        <v>91.099720000000005</v>
      </c>
      <c r="D172" s="10">
        <f t="shared" si="2"/>
        <v>90</v>
      </c>
    </row>
    <row r="173" spans="1:4">
      <c r="A173" s="10">
        <f>'Intact Lengths'!C107</f>
        <v>83.207800000000006</v>
      </c>
      <c r="C173">
        <f>'Intact Lengths'!D14</f>
        <v>92.415040000000005</v>
      </c>
      <c r="D173" s="10">
        <f t="shared" si="2"/>
        <v>83</v>
      </c>
    </row>
    <row r="174" spans="1:4">
      <c r="A174" s="10">
        <f>'Intact Lengths'!C108</f>
        <v>87.153760000000005</v>
      </c>
      <c r="C174">
        <f>'Intact Lengths'!D15</f>
        <v>98.991640000000004</v>
      </c>
      <c r="D174" s="10">
        <f t="shared" si="2"/>
        <v>87</v>
      </c>
    </row>
    <row r="175" spans="1:4">
      <c r="A175" s="10">
        <f>'Intact Lengths'!C109</f>
        <v>151.60443999999998</v>
      </c>
      <c r="C175">
        <f>'Intact Lengths'!D16</f>
        <v>96.361000000000004</v>
      </c>
      <c r="D175" s="10">
        <f t="shared" si="2"/>
        <v>152</v>
      </c>
    </row>
    <row r="176" spans="1:4">
      <c r="A176" s="10">
        <f>'Intact Lengths'!C110</f>
        <v>164.75763999999998</v>
      </c>
      <c r="C176">
        <f>'Intact Lengths'!D17</f>
        <v>80.577160000000006</v>
      </c>
      <c r="D176" s="10">
        <f t="shared" si="2"/>
        <v>165</v>
      </c>
    </row>
    <row r="177" spans="1:4">
      <c r="A177" s="10">
        <f>'Intact Lengths'!C111</f>
        <v>171.33423999999999</v>
      </c>
      <c r="C177">
        <f>'Intact Lengths'!D18</f>
        <v>93.730360000000005</v>
      </c>
      <c r="D177" s="10">
        <f t="shared" si="2"/>
        <v>171</v>
      </c>
    </row>
    <row r="178" spans="1:4">
      <c r="A178" s="10">
        <f>'Intact Lengths'!C112</f>
        <v>127.92868</v>
      </c>
      <c r="C178">
        <f>'Intact Lengths'!D19</f>
        <v>141.08187999999998</v>
      </c>
      <c r="D178" s="10">
        <f t="shared" si="2"/>
        <v>128</v>
      </c>
    </row>
    <row r="179" spans="1:4">
      <c r="A179" s="10">
        <f>'Intact Lengths'!C113</f>
        <v>125.29804</v>
      </c>
      <c r="C179">
        <f>'Intact Lengths'!D20</f>
        <v>139.76656</v>
      </c>
      <c r="D179" s="10">
        <f t="shared" si="2"/>
        <v>125</v>
      </c>
    </row>
    <row r="180" spans="1:4">
      <c r="A180" s="10">
        <f>'Intact Lengths'!C114</f>
        <v>181.85679999999999</v>
      </c>
      <c r="C180">
        <f>'Intact Lengths'!D21</f>
        <v>138.45123999999998</v>
      </c>
      <c r="D180" s="10">
        <f t="shared" si="2"/>
        <v>182</v>
      </c>
    </row>
    <row r="181" spans="1:4">
      <c r="A181" s="10">
        <f>'Intact Lengths'!C115</f>
        <v>163.44232</v>
      </c>
      <c r="C181">
        <f>'Intact Lengths'!D22</f>
        <v>141.08187999999998</v>
      </c>
      <c r="D181" s="10">
        <f t="shared" si="2"/>
        <v>163</v>
      </c>
    </row>
    <row r="182" spans="1:4">
      <c r="A182" s="10">
        <f>'Intact Lengths'!C116</f>
        <v>168.70359999999999</v>
      </c>
      <c r="C182">
        <f>'Intact Lengths'!D23</f>
        <v>135.82059999999998</v>
      </c>
      <c r="D182" s="10">
        <f t="shared" si="2"/>
        <v>169</v>
      </c>
    </row>
    <row r="183" spans="1:4">
      <c r="A183" s="10">
        <f>'Intact Lengths'!C117</f>
        <v>183.17212000000001</v>
      </c>
      <c r="C183">
        <f>'Intact Lengths'!D24</f>
        <v>127.92868</v>
      </c>
      <c r="D183" s="10">
        <f t="shared" si="2"/>
        <v>183</v>
      </c>
    </row>
    <row r="184" spans="1:4">
      <c r="A184" s="10">
        <f>'Intact Lengths'!C118</f>
        <v>172.64956000000001</v>
      </c>
      <c r="C184">
        <f>'Intact Lengths'!D25</f>
        <v>84.523120000000006</v>
      </c>
      <c r="D184" s="10">
        <f t="shared" si="2"/>
        <v>173</v>
      </c>
    </row>
    <row r="185" spans="1:4">
      <c r="A185" s="10">
        <f>'Intact Lengths'!C119</f>
        <v>159.49635999999998</v>
      </c>
      <c r="C185">
        <f>'Intact Lengths'!D26</f>
        <v>95.045680000000004</v>
      </c>
      <c r="D185" s="10">
        <f t="shared" si="2"/>
        <v>159</v>
      </c>
    </row>
    <row r="186" spans="1:4">
      <c r="A186" s="10">
        <f>'Intact Lengths'!C120</f>
        <v>113.46016</v>
      </c>
      <c r="C186">
        <f>'Intact Lengths'!D27</f>
        <v>93.730360000000005</v>
      </c>
      <c r="D186" s="10">
        <f t="shared" si="2"/>
        <v>113</v>
      </c>
    </row>
    <row r="187" spans="1:4">
      <c r="A187" s="10">
        <f>'Intact Lengths'!C121</f>
        <v>121.35208</v>
      </c>
      <c r="C187">
        <f>'Intact Lengths'!D28</f>
        <v>91.099720000000005</v>
      </c>
      <c r="D187" s="10">
        <f t="shared" si="2"/>
        <v>121</v>
      </c>
    </row>
    <row r="188" spans="1:4">
      <c r="A188" s="10">
        <f>'Intact Lengths'!C122</f>
        <v>88.469080000000005</v>
      </c>
      <c r="C188">
        <f>'Intact Lengths'!D29</f>
        <v>98.991640000000004</v>
      </c>
      <c r="D188" s="10">
        <f t="shared" si="2"/>
        <v>88</v>
      </c>
    </row>
    <row r="189" spans="1:4">
      <c r="A189" s="10">
        <f>'Intact Lengths'!C123</f>
        <v>81.892480000000006</v>
      </c>
      <c r="C189">
        <f>'Intact Lengths'!D30</f>
        <v>133.18995999999999</v>
      </c>
      <c r="D189" s="10">
        <f t="shared" si="2"/>
        <v>82</v>
      </c>
    </row>
    <row r="190" spans="1:4">
      <c r="A190" s="10">
        <f>'Intact Lengths'!C124</f>
        <v>87.153760000000005</v>
      </c>
      <c r="C190">
        <f>'Intact Lengths'!D31</f>
        <v>125.29804</v>
      </c>
      <c r="D190" s="10">
        <f t="shared" si="2"/>
        <v>87</v>
      </c>
    </row>
    <row r="191" spans="1:4">
      <c r="A191" s="10">
        <f>'Intact Lengths'!C125</f>
        <v>88.469080000000005</v>
      </c>
      <c r="C191">
        <f>'Intact Lengths'!D32</f>
        <v>129.244</v>
      </c>
      <c r="D191" s="10">
        <f t="shared" si="2"/>
        <v>88</v>
      </c>
    </row>
    <row r="192" spans="1:4">
      <c r="A192" s="10">
        <f>'Intact Lengths'!C126</f>
        <v>91.099720000000005</v>
      </c>
      <c r="C192">
        <f>'Intact Lengths'!D33</f>
        <v>123.98272</v>
      </c>
      <c r="D192" s="10">
        <f t="shared" si="2"/>
        <v>91</v>
      </c>
    </row>
    <row r="193" spans="1:4">
      <c r="A193" s="10">
        <f>'Intact Lengths'!C127</f>
        <v>84.523120000000006</v>
      </c>
      <c r="C193">
        <f>'Intact Lengths'!D34</f>
        <v>89.784400000000005</v>
      </c>
      <c r="D193" s="10">
        <f t="shared" si="2"/>
        <v>85</v>
      </c>
    </row>
    <row r="194" spans="1:4">
      <c r="A194" s="10">
        <f>'Intact Lengths'!C128</f>
        <v>91.099720000000005</v>
      </c>
      <c r="C194">
        <f>'Intact Lengths'!D35</f>
        <v>155.5504</v>
      </c>
      <c r="D194" s="10">
        <f t="shared" si="2"/>
        <v>91</v>
      </c>
    </row>
    <row r="195" spans="1:4">
      <c r="A195" s="10">
        <f>'Intact Lengths'!C129</f>
        <v>87.153760000000005</v>
      </c>
      <c r="C195">
        <f>'Intact Lengths'!D36</f>
        <v>96.361000000000004</v>
      </c>
      <c r="D195" s="10">
        <f t="shared" ref="D195:D258" si="3">ROUND(A195,0)</f>
        <v>87</v>
      </c>
    </row>
    <row r="196" spans="1:4">
      <c r="A196" s="10">
        <f>'Intact Lengths'!C130</f>
        <v>67.423960000000008</v>
      </c>
      <c r="C196">
        <f>'Intact Lengths'!D37</f>
        <v>80.577160000000006</v>
      </c>
      <c r="D196" s="10">
        <f t="shared" si="3"/>
        <v>67</v>
      </c>
    </row>
    <row r="197" spans="1:4">
      <c r="A197" s="10">
        <f>'Intact Lengths'!C131</f>
        <v>83.207800000000006</v>
      </c>
      <c r="C197">
        <f>'Intact Lengths'!D38</f>
        <v>85.838440000000006</v>
      </c>
      <c r="D197" s="10">
        <f t="shared" si="3"/>
        <v>83</v>
      </c>
    </row>
    <row r="198" spans="1:4">
      <c r="A198" s="10">
        <f>'Intact Lengths'!C132</f>
        <v>81.892480000000006</v>
      </c>
      <c r="C198">
        <f>'Intact Lengths'!D39</f>
        <v>91.099720000000005</v>
      </c>
      <c r="D198" s="10">
        <f t="shared" si="3"/>
        <v>82</v>
      </c>
    </row>
    <row r="199" spans="1:4">
      <c r="A199" s="10">
        <f>'Intact Lengths'!C133</f>
        <v>87.153760000000005</v>
      </c>
      <c r="C199">
        <f>'Intact Lengths'!D40</f>
        <v>98.991640000000004</v>
      </c>
      <c r="D199" s="10">
        <f t="shared" si="3"/>
        <v>87</v>
      </c>
    </row>
    <row r="200" spans="1:4">
      <c r="A200" s="10">
        <f>'Intact Lengths'!C134</f>
        <v>92.415040000000005</v>
      </c>
      <c r="C200">
        <f>'Intact Lengths'!D41</f>
        <v>87.153760000000005</v>
      </c>
      <c r="D200" s="10">
        <f t="shared" si="3"/>
        <v>92</v>
      </c>
    </row>
    <row r="201" spans="1:4">
      <c r="A201" s="10">
        <f>'Intact Lengths'!C135</f>
        <v>85.838440000000006</v>
      </c>
      <c r="C201">
        <f>'Intact Lengths'!D42</f>
        <v>76.631200000000007</v>
      </c>
      <c r="D201" s="10">
        <f t="shared" si="3"/>
        <v>86</v>
      </c>
    </row>
    <row r="202" spans="1:4">
      <c r="A202" s="10">
        <f>'Intact Lengths'!C136</f>
        <v>84.523120000000006</v>
      </c>
      <c r="C202">
        <f>'Intact Lengths'!D43</f>
        <v>129.244</v>
      </c>
      <c r="D202" s="10">
        <f t="shared" si="3"/>
        <v>85</v>
      </c>
    </row>
    <row r="203" spans="1:4">
      <c r="A203" s="10">
        <f>'Intact Lengths'!C137</f>
        <v>80.577160000000006</v>
      </c>
      <c r="C203">
        <f>'Intact Lengths'!D44</f>
        <v>91.099720000000005</v>
      </c>
      <c r="D203" s="10">
        <f t="shared" si="3"/>
        <v>81</v>
      </c>
    </row>
    <row r="204" spans="1:4">
      <c r="A204" s="10">
        <f>'Intact Lengths'!C138</f>
        <v>83.207800000000006</v>
      </c>
      <c r="C204">
        <f>'Intact Lengths'!D45</f>
        <v>125.29804</v>
      </c>
      <c r="D204" s="10">
        <f t="shared" si="3"/>
        <v>83</v>
      </c>
    </row>
    <row r="205" spans="1:4">
      <c r="A205" s="10">
        <f>'Intact Lengths'!C139</f>
        <v>85.838440000000006</v>
      </c>
      <c r="C205">
        <f>'Intact Lengths'!D46</f>
        <v>96.361000000000004</v>
      </c>
      <c r="D205" s="10">
        <f t="shared" si="3"/>
        <v>86</v>
      </c>
    </row>
    <row r="206" spans="1:4">
      <c r="A206" s="10">
        <f>'Intact Lengths'!C140</f>
        <v>71.369920000000008</v>
      </c>
      <c r="C206">
        <f>'Intact Lengths'!D47</f>
        <v>89.784400000000005</v>
      </c>
      <c r="D206" s="10">
        <f t="shared" si="3"/>
        <v>71</v>
      </c>
    </row>
    <row r="207" spans="1:4">
      <c r="A207" s="10">
        <f>'Intact Lengths'!C141</f>
        <v>80.577160000000006</v>
      </c>
      <c r="C207">
        <f>'Intact Lengths'!D48</f>
        <v>91.099720000000005</v>
      </c>
      <c r="D207" s="10">
        <f t="shared" si="3"/>
        <v>81</v>
      </c>
    </row>
    <row r="208" spans="1:4">
      <c r="A208" s="10">
        <f>'Intact Lengths'!C142</f>
        <v>83.207800000000006</v>
      </c>
      <c r="C208">
        <f>'Intact Lengths'!D49</f>
        <v>83.207800000000006</v>
      </c>
      <c r="D208" s="10">
        <f t="shared" si="3"/>
        <v>83</v>
      </c>
    </row>
    <row r="209" spans="1:4">
      <c r="A209" s="10">
        <f>'Intact Lengths'!C143</f>
        <v>77.946520000000007</v>
      </c>
      <c r="C209">
        <f>'Intact Lengths'!D50</f>
        <v>88.469080000000005</v>
      </c>
      <c r="D209" s="10">
        <f t="shared" si="3"/>
        <v>78</v>
      </c>
    </row>
    <row r="210" spans="1:4">
      <c r="A210" s="10">
        <f>'Intact Lengths'!C144</f>
        <v>80.577160000000006</v>
      </c>
      <c r="C210">
        <f>'Intact Lengths'!D51</f>
        <v>84.523120000000006</v>
      </c>
      <c r="D210" s="10">
        <f t="shared" si="3"/>
        <v>81</v>
      </c>
    </row>
    <row r="211" spans="1:4">
      <c r="A211" s="10">
        <f>'Intact Lengths'!C145</f>
        <v>76.631200000000007</v>
      </c>
      <c r="C211">
        <f>'Intact Lengths'!D52</f>
        <v>95.045680000000004</v>
      </c>
      <c r="D211" s="10">
        <f t="shared" si="3"/>
        <v>77</v>
      </c>
    </row>
    <row r="212" spans="1:4">
      <c r="A212" s="10">
        <f>'Intact Lengths'!C146</f>
        <v>125.29804</v>
      </c>
      <c r="C212">
        <f>'Intact Lengths'!D53</f>
        <v>77.946520000000007</v>
      </c>
      <c r="D212" s="10">
        <f t="shared" si="3"/>
        <v>125</v>
      </c>
    </row>
    <row r="213" spans="1:4">
      <c r="A213" s="10">
        <f>'Intact Lengths'!C147</f>
        <v>81.892480000000006</v>
      </c>
      <c r="C213">
        <f>'Intact Lengths'!D54</f>
        <v>92.415040000000005</v>
      </c>
      <c r="D213" s="10">
        <f t="shared" si="3"/>
        <v>82</v>
      </c>
    </row>
    <row r="214" spans="1:4">
      <c r="A214" s="10">
        <f>'Intact Lengths'!C148</f>
        <v>91.099720000000005</v>
      </c>
      <c r="C214">
        <f>'Intact Lengths'!D55</f>
        <v>89.784400000000005</v>
      </c>
      <c r="D214" s="10">
        <f t="shared" si="3"/>
        <v>91</v>
      </c>
    </row>
    <row r="215" spans="1:4">
      <c r="A215" s="10">
        <f>'Intact Lengths'!C149</f>
        <v>84.523120000000006</v>
      </c>
      <c r="C215">
        <f>'Intact Lengths'!D56</f>
        <v>180.54148000000001</v>
      </c>
      <c r="D215" s="10">
        <f t="shared" si="3"/>
        <v>85</v>
      </c>
    </row>
    <row r="216" spans="1:4">
      <c r="A216" s="10">
        <f>'Intact Lengths'!C150</f>
        <v>84.523120000000006</v>
      </c>
      <c r="C216">
        <f>'Intact Lengths'!D57</f>
        <v>95.045680000000004</v>
      </c>
      <c r="D216" s="10">
        <f t="shared" si="3"/>
        <v>85</v>
      </c>
    </row>
    <row r="217" spans="1:4">
      <c r="A217" s="10">
        <f>'Intact Lengths'!C151</f>
        <v>167.38827999999998</v>
      </c>
      <c r="C217">
        <f>'Intact Lengths'!D58</f>
        <v>83.207800000000006</v>
      </c>
      <c r="D217" s="10">
        <f t="shared" si="3"/>
        <v>167</v>
      </c>
    </row>
    <row r="218" spans="1:4">
      <c r="A218" s="10">
        <f>'Intact Lengths'!C152</f>
        <v>125.29804</v>
      </c>
      <c r="C218">
        <f>'Intact Lengths'!D59</f>
        <v>87.153760000000005</v>
      </c>
      <c r="D218" s="10">
        <f t="shared" si="3"/>
        <v>125</v>
      </c>
    </row>
    <row r="219" spans="1:4">
      <c r="A219" s="10">
        <f>'Intact Lengths'!C153</f>
        <v>84.523120000000006</v>
      </c>
      <c r="C219">
        <f>'Intact Lengths'!D60</f>
        <v>89.784400000000005</v>
      </c>
      <c r="D219" s="10">
        <f t="shared" si="3"/>
        <v>85</v>
      </c>
    </row>
    <row r="220" spans="1:4">
      <c r="A220" s="10">
        <f>'Intact Lengths'!C154</f>
        <v>68.739280000000008</v>
      </c>
      <c r="C220">
        <f>'Intact Lengths'!D61</f>
        <v>162.12699999999998</v>
      </c>
      <c r="D220" s="10">
        <f t="shared" si="3"/>
        <v>69</v>
      </c>
    </row>
    <row r="221" spans="1:4">
      <c r="A221" s="10">
        <f>'Intact Lengths'!C155</f>
        <v>80.577160000000006</v>
      </c>
      <c r="C221">
        <f>'Intact Lengths'!D62</f>
        <v>83.207800000000006</v>
      </c>
      <c r="D221" s="10">
        <f t="shared" si="3"/>
        <v>81</v>
      </c>
    </row>
    <row r="222" spans="1:4">
      <c r="A222" s="10">
        <f>'Intact Lengths'!C156</f>
        <v>68.739280000000008</v>
      </c>
      <c r="C222">
        <f>'Intact Lengths'!D63</f>
        <v>64.793319999999994</v>
      </c>
      <c r="D222" s="10">
        <f t="shared" si="3"/>
        <v>69</v>
      </c>
    </row>
    <row r="223" spans="1:4">
      <c r="A223" s="10">
        <f>'Intact Lengths'!C157</f>
        <v>79.261840000000007</v>
      </c>
      <c r="C223">
        <f>'Intact Lengths'!D64</f>
        <v>93.730360000000005</v>
      </c>
      <c r="D223" s="10">
        <f t="shared" si="3"/>
        <v>79</v>
      </c>
    </row>
    <row r="224" spans="1:4">
      <c r="A224" s="10">
        <f>'Intact Lengths'!C158</f>
        <v>81.892480000000006</v>
      </c>
      <c r="C224">
        <f>'Intact Lengths'!E2</f>
        <v>100.30696</v>
      </c>
      <c r="D224" s="10">
        <f t="shared" si="3"/>
        <v>82</v>
      </c>
    </row>
    <row r="225" spans="1:4">
      <c r="A225" s="10">
        <f>'Intact Lengths'!C159</f>
        <v>116.0908</v>
      </c>
      <c r="C225">
        <f>'Intact Lengths'!E3</f>
        <v>97.676320000000004</v>
      </c>
      <c r="D225" s="10">
        <f t="shared" si="3"/>
        <v>116</v>
      </c>
    </row>
    <row r="226" spans="1:4">
      <c r="A226" s="10">
        <f>'Intact Lengths'!C160</f>
        <v>84.523120000000006</v>
      </c>
      <c r="C226">
        <f>'Intact Lengths'!E4</f>
        <v>92.415040000000005</v>
      </c>
      <c r="D226" s="10">
        <f t="shared" si="3"/>
        <v>85</v>
      </c>
    </row>
    <row r="227" spans="1:4">
      <c r="A227" s="10">
        <f>'Intact Lengths'!D2</f>
        <v>155.5504</v>
      </c>
      <c r="C227">
        <f>'Intact Lengths'!E5</f>
        <v>84.523120000000006</v>
      </c>
      <c r="D227" s="10">
        <f t="shared" si="3"/>
        <v>156</v>
      </c>
    </row>
    <row r="228" spans="1:4">
      <c r="A228" s="10">
        <f>'Intact Lengths'!D3</f>
        <v>92.415040000000005</v>
      </c>
      <c r="C228">
        <f>'Intact Lengths'!E6</f>
        <v>89.784400000000005</v>
      </c>
      <c r="D228" s="10">
        <f t="shared" si="3"/>
        <v>92</v>
      </c>
    </row>
    <row r="229" spans="1:4">
      <c r="A229" s="10">
        <f>'Intact Lengths'!D4</f>
        <v>121.35208</v>
      </c>
      <c r="C229">
        <f>'Intact Lengths'!E7</f>
        <v>95.045680000000004</v>
      </c>
      <c r="D229" s="10">
        <f t="shared" si="3"/>
        <v>121</v>
      </c>
    </row>
    <row r="230" spans="1:4">
      <c r="A230" s="10">
        <f>'Intact Lengths'!D5</f>
        <v>150.28912</v>
      </c>
      <c r="C230">
        <f>'Intact Lengths'!E8</f>
        <v>89.784400000000005</v>
      </c>
      <c r="D230" s="10">
        <f t="shared" si="3"/>
        <v>150</v>
      </c>
    </row>
    <row r="231" spans="1:4">
      <c r="A231" s="10">
        <f>'Intact Lengths'!D6</f>
        <v>126.61336</v>
      </c>
      <c r="C231">
        <f>'Intact Lengths'!E9</f>
        <v>104.25292</v>
      </c>
      <c r="D231" s="10">
        <f t="shared" si="3"/>
        <v>127</v>
      </c>
    </row>
    <row r="232" spans="1:4">
      <c r="A232" s="10">
        <f>'Intact Lengths'!D7</f>
        <v>158.18104</v>
      </c>
      <c r="C232">
        <f>'Intact Lengths'!E10</f>
        <v>93.730360000000005</v>
      </c>
      <c r="D232" s="10">
        <f t="shared" si="3"/>
        <v>158</v>
      </c>
    </row>
    <row r="233" spans="1:4">
      <c r="A233" s="10">
        <f>'Intact Lengths'!D8</f>
        <v>92.415040000000005</v>
      </c>
      <c r="C233">
        <f>'Intact Lengths'!E11</f>
        <v>79.261840000000007</v>
      </c>
      <c r="D233" s="10">
        <f t="shared" si="3"/>
        <v>92</v>
      </c>
    </row>
    <row r="234" spans="1:4">
      <c r="A234" s="10">
        <f>'Intact Lengths'!D9</f>
        <v>93.730360000000005</v>
      </c>
      <c r="C234">
        <f>'Intact Lengths'!E12</f>
        <v>92.415040000000005</v>
      </c>
      <c r="D234" s="10">
        <f t="shared" si="3"/>
        <v>94</v>
      </c>
    </row>
    <row r="235" spans="1:4">
      <c r="A235" s="10">
        <f>'Intact Lengths'!D10</f>
        <v>89.784400000000005</v>
      </c>
      <c r="C235">
        <f>'Intact Lengths'!E13</f>
        <v>100.30696</v>
      </c>
      <c r="D235" s="10">
        <f t="shared" si="3"/>
        <v>90</v>
      </c>
    </row>
    <row r="236" spans="1:4">
      <c r="A236" s="10">
        <f>'Intact Lengths'!D11</f>
        <v>92.415040000000005</v>
      </c>
      <c r="C236">
        <f>'Intact Lengths'!E14</f>
        <v>97.676320000000004</v>
      </c>
      <c r="D236" s="10">
        <f t="shared" si="3"/>
        <v>92</v>
      </c>
    </row>
    <row r="237" spans="1:4">
      <c r="A237" s="10">
        <f>'Intact Lengths'!D12</f>
        <v>92.415040000000005</v>
      </c>
      <c r="C237">
        <f>'Intact Lengths'!E15</f>
        <v>91.099720000000005</v>
      </c>
      <c r="D237" s="10">
        <f t="shared" si="3"/>
        <v>92</v>
      </c>
    </row>
    <row r="238" spans="1:4">
      <c r="A238" s="10">
        <f>'Intact Lengths'!D13</f>
        <v>91.099720000000005</v>
      </c>
      <c r="C238">
        <f>'Intact Lengths'!E16</f>
        <v>96.361000000000004</v>
      </c>
      <c r="D238" s="10">
        <f t="shared" si="3"/>
        <v>91</v>
      </c>
    </row>
    <row r="239" spans="1:4">
      <c r="A239" s="10">
        <f>'Intact Lengths'!D14</f>
        <v>92.415040000000005</v>
      </c>
      <c r="C239">
        <f>'Intact Lengths'!E17</f>
        <v>92.415040000000005</v>
      </c>
      <c r="D239" s="10">
        <f t="shared" si="3"/>
        <v>92</v>
      </c>
    </row>
    <row r="240" spans="1:4">
      <c r="A240" s="10">
        <f>'Intact Lengths'!D15</f>
        <v>98.991640000000004</v>
      </c>
      <c r="C240">
        <f>'Intact Lengths'!E18</f>
        <v>102.9376</v>
      </c>
      <c r="D240" s="10">
        <f t="shared" si="3"/>
        <v>99</v>
      </c>
    </row>
    <row r="241" spans="1:4">
      <c r="A241" s="10">
        <f>'Intact Lengths'!D16</f>
        <v>96.361000000000004</v>
      </c>
      <c r="C241">
        <f>'Intact Lengths'!F2</f>
        <v>102.9376</v>
      </c>
      <c r="D241" s="10">
        <f t="shared" si="3"/>
        <v>96</v>
      </c>
    </row>
    <row r="242" spans="1:4">
      <c r="A242" s="10">
        <f>'Intact Lengths'!D17</f>
        <v>80.577160000000006</v>
      </c>
      <c r="C242">
        <f>'Intact Lengths'!F3</f>
        <v>87.153760000000005</v>
      </c>
      <c r="D242" s="10">
        <f t="shared" si="3"/>
        <v>81</v>
      </c>
    </row>
    <row r="243" spans="1:4">
      <c r="A243" s="10">
        <f>'Intact Lengths'!D18</f>
        <v>93.730360000000005</v>
      </c>
      <c r="D243" s="10">
        <f t="shared" si="3"/>
        <v>94</v>
      </c>
    </row>
    <row r="244" spans="1:4">
      <c r="A244" s="10">
        <f>'Intact Lengths'!D19</f>
        <v>141.08187999999998</v>
      </c>
      <c r="D244" s="10">
        <f t="shared" si="3"/>
        <v>141</v>
      </c>
    </row>
    <row r="245" spans="1:4">
      <c r="A245" s="10">
        <f>'Intact Lengths'!D20</f>
        <v>139.76656</v>
      </c>
      <c r="D245" s="10">
        <f t="shared" si="3"/>
        <v>140</v>
      </c>
    </row>
    <row r="246" spans="1:4">
      <c r="A246" s="10">
        <f>'Intact Lengths'!D21</f>
        <v>138.45123999999998</v>
      </c>
      <c r="D246" s="10">
        <f t="shared" si="3"/>
        <v>138</v>
      </c>
    </row>
    <row r="247" spans="1:4">
      <c r="A247" s="10">
        <f>'Intact Lengths'!D22</f>
        <v>141.08187999999998</v>
      </c>
      <c r="D247" s="10">
        <f t="shared" si="3"/>
        <v>141</v>
      </c>
    </row>
    <row r="248" spans="1:4">
      <c r="A248" s="10">
        <f>'Intact Lengths'!D23</f>
        <v>135.82059999999998</v>
      </c>
      <c r="D248" s="10">
        <f t="shared" si="3"/>
        <v>136</v>
      </c>
    </row>
    <row r="249" spans="1:4">
      <c r="A249" s="10">
        <f>'Intact Lengths'!D24</f>
        <v>127.92868</v>
      </c>
      <c r="D249" s="10">
        <f t="shared" si="3"/>
        <v>128</v>
      </c>
    </row>
    <row r="250" spans="1:4">
      <c r="A250" s="10">
        <f>'Intact Lengths'!D25</f>
        <v>84.523120000000006</v>
      </c>
      <c r="D250" s="10">
        <f t="shared" si="3"/>
        <v>85</v>
      </c>
    </row>
    <row r="251" spans="1:4">
      <c r="A251" s="10">
        <f>'Intact Lengths'!D26</f>
        <v>95.045680000000004</v>
      </c>
      <c r="D251" s="10">
        <f t="shared" si="3"/>
        <v>95</v>
      </c>
    </row>
    <row r="252" spans="1:4">
      <c r="A252" s="10">
        <f>'Intact Lengths'!D27</f>
        <v>93.730360000000005</v>
      </c>
      <c r="D252" s="10">
        <f t="shared" si="3"/>
        <v>94</v>
      </c>
    </row>
    <row r="253" spans="1:4">
      <c r="A253" s="10">
        <f>'Intact Lengths'!D28</f>
        <v>91.099720000000005</v>
      </c>
      <c r="D253" s="10">
        <f t="shared" si="3"/>
        <v>91</v>
      </c>
    </row>
    <row r="254" spans="1:4">
      <c r="A254" s="10">
        <f>'Intact Lengths'!D29</f>
        <v>98.991640000000004</v>
      </c>
      <c r="D254" s="10">
        <f t="shared" si="3"/>
        <v>99</v>
      </c>
    </row>
    <row r="255" spans="1:4">
      <c r="A255" s="10">
        <f>'Intact Lengths'!D30</f>
        <v>133.18995999999999</v>
      </c>
      <c r="D255" s="10">
        <f t="shared" si="3"/>
        <v>133</v>
      </c>
    </row>
    <row r="256" spans="1:4">
      <c r="A256" s="10">
        <f>'Intact Lengths'!D31</f>
        <v>125.29804</v>
      </c>
      <c r="D256" s="10">
        <f t="shared" si="3"/>
        <v>125</v>
      </c>
    </row>
    <row r="257" spans="1:4">
      <c r="A257" s="10">
        <f>'Intact Lengths'!D32</f>
        <v>129.244</v>
      </c>
      <c r="D257" s="10">
        <f t="shared" si="3"/>
        <v>129</v>
      </c>
    </row>
    <row r="258" spans="1:4">
      <c r="A258" s="10">
        <f>'Intact Lengths'!D33</f>
        <v>123.98272</v>
      </c>
      <c r="D258" s="10">
        <f t="shared" si="3"/>
        <v>124</v>
      </c>
    </row>
    <row r="259" spans="1:4">
      <c r="A259" s="10">
        <f>'Intact Lengths'!D34</f>
        <v>89.784400000000005</v>
      </c>
      <c r="D259" s="10">
        <f t="shared" ref="D259:D308" si="4">ROUND(A259,0)</f>
        <v>90</v>
      </c>
    </row>
    <row r="260" spans="1:4">
      <c r="A260" s="10">
        <f>'Intact Lengths'!D35</f>
        <v>155.5504</v>
      </c>
      <c r="D260" s="10">
        <f t="shared" si="4"/>
        <v>156</v>
      </c>
    </row>
    <row r="261" spans="1:4">
      <c r="A261" s="10">
        <f>'Intact Lengths'!D36</f>
        <v>96.361000000000004</v>
      </c>
      <c r="D261" s="10">
        <f t="shared" si="4"/>
        <v>96</v>
      </c>
    </row>
    <row r="262" spans="1:4">
      <c r="A262" s="10">
        <f>'Intact Lengths'!D37</f>
        <v>80.577160000000006</v>
      </c>
      <c r="D262" s="10">
        <f t="shared" si="4"/>
        <v>81</v>
      </c>
    </row>
    <row r="263" spans="1:4">
      <c r="A263" s="10">
        <f>'Intact Lengths'!D38</f>
        <v>85.838440000000006</v>
      </c>
      <c r="D263" s="10">
        <f t="shared" si="4"/>
        <v>86</v>
      </c>
    </row>
    <row r="264" spans="1:4">
      <c r="A264" s="10">
        <f>'Intact Lengths'!D39</f>
        <v>91.099720000000005</v>
      </c>
      <c r="D264" s="10">
        <f t="shared" si="4"/>
        <v>91</v>
      </c>
    </row>
    <row r="265" spans="1:4">
      <c r="A265" s="10">
        <f>'Intact Lengths'!D40</f>
        <v>98.991640000000004</v>
      </c>
      <c r="D265" s="10">
        <f t="shared" si="4"/>
        <v>99</v>
      </c>
    </row>
    <row r="266" spans="1:4">
      <c r="A266" s="10">
        <f>'Intact Lengths'!D41</f>
        <v>87.153760000000005</v>
      </c>
      <c r="D266" s="10">
        <f t="shared" si="4"/>
        <v>87</v>
      </c>
    </row>
    <row r="267" spans="1:4">
      <c r="A267" s="10">
        <f>'Intact Lengths'!D42</f>
        <v>76.631200000000007</v>
      </c>
      <c r="D267" s="10">
        <f t="shared" si="4"/>
        <v>77</v>
      </c>
    </row>
    <row r="268" spans="1:4">
      <c r="A268" s="10">
        <f>'Intact Lengths'!D43</f>
        <v>129.244</v>
      </c>
      <c r="D268" s="10">
        <f t="shared" si="4"/>
        <v>129</v>
      </c>
    </row>
    <row r="269" spans="1:4">
      <c r="A269" s="10">
        <f>'Intact Lengths'!D44</f>
        <v>91.099720000000005</v>
      </c>
      <c r="D269" s="10">
        <f t="shared" si="4"/>
        <v>91</v>
      </c>
    </row>
    <row r="270" spans="1:4">
      <c r="A270" s="10">
        <f>'Intact Lengths'!D45</f>
        <v>125.29804</v>
      </c>
      <c r="D270" s="10">
        <f t="shared" si="4"/>
        <v>125</v>
      </c>
    </row>
    <row r="271" spans="1:4">
      <c r="A271" s="10">
        <f>'Intact Lengths'!D46</f>
        <v>96.361000000000004</v>
      </c>
      <c r="D271" s="10">
        <f t="shared" si="4"/>
        <v>96</v>
      </c>
    </row>
    <row r="272" spans="1:4">
      <c r="A272" s="10">
        <f>'Intact Lengths'!D47</f>
        <v>89.784400000000005</v>
      </c>
      <c r="D272" s="10">
        <f t="shared" si="4"/>
        <v>90</v>
      </c>
    </row>
    <row r="273" spans="1:4">
      <c r="A273" s="10">
        <f>'Intact Lengths'!D48</f>
        <v>91.099720000000005</v>
      </c>
      <c r="D273" s="10">
        <f t="shared" si="4"/>
        <v>91</v>
      </c>
    </row>
    <row r="274" spans="1:4">
      <c r="A274" s="10">
        <f>'Intact Lengths'!D49</f>
        <v>83.207800000000006</v>
      </c>
      <c r="D274" s="10">
        <f t="shared" si="4"/>
        <v>83</v>
      </c>
    </row>
    <row r="275" spans="1:4">
      <c r="A275" s="10">
        <f>'Intact Lengths'!D50</f>
        <v>88.469080000000005</v>
      </c>
      <c r="D275" s="10">
        <f t="shared" si="4"/>
        <v>88</v>
      </c>
    </row>
    <row r="276" spans="1:4">
      <c r="A276" s="10">
        <f>'Intact Lengths'!D51</f>
        <v>84.523120000000006</v>
      </c>
      <c r="D276" s="10">
        <f t="shared" si="4"/>
        <v>85</v>
      </c>
    </row>
    <row r="277" spans="1:4">
      <c r="A277" s="10">
        <f>'Intact Lengths'!D52</f>
        <v>95.045680000000004</v>
      </c>
      <c r="D277" s="10">
        <f t="shared" si="4"/>
        <v>95</v>
      </c>
    </row>
    <row r="278" spans="1:4">
      <c r="A278" s="10">
        <f>'Intact Lengths'!D53</f>
        <v>77.946520000000007</v>
      </c>
      <c r="D278" s="10">
        <f t="shared" si="4"/>
        <v>78</v>
      </c>
    </row>
    <row r="279" spans="1:4">
      <c r="A279" s="10">
        <f>'Intact Lengths'!D54</f>
        <v>92.415040000000005</v>
      </c>
      <c r="D279" s="10">
        <f t="shared" si="4"/>
        <v>92</v>
      </c>
    </row>
    <row r="280" spans="1:4">
      <c r="A280" s="10">
        <f>'Intact Lengths'!D55</f>
        <v>89.784400000000005</v>
      </c>
      <c r="D280" s="10">
        <f t="shared" si="4"/>
        <v>90</v>
      </c>
    </row>
    <row r="281" spans="1:4">
      <c r="A281" s="10">
        <f>'Intact Lengths'!D56</f>
        <v>180.54148000000001</v>
      </c>
      <c r="D281" s="10">
        <f t="shared" si="4"/>
        <v>181</v>
      </c>
    </row>
    <row r="282" spans="1:4">
      <c r="A282" s="10">
        <f>'Intact Lengths'!D57</f>
        <v>95.045680000000004</v>
      </c>
      <c r="D282" s="10">
        <f t="shared" si="4"/>
        <v>95</v>
      </c>
    </row>
    <row r="283" spans="1:4">
      <c r="A283" s="10">
        <f>'Intact Lengths'!D58</f>
        <v>83.207800000000006</v>
      </c>
      <c r="D283" s="10">
        <f t="shared" si="4"/>
        <v>83</v>
      </c>
    </row>
    <row r="284" spans="1:4">
      <c r="A284" s="10">
        <f>'Intact Lengths'!D59</f>
        <v>87.153760000000005</v>
      </c>
      <c r="D284" s="10">
        <f t="shared" si="4"/>
        <v>87</v>
      </c>
    </row>
    <row r="285" spans="1:4">
      <c r="A285" s="10">
        <f>'Intact Lengths'!D60</f>
        <v>89.784400000000005</v>
      </c>
      <c r="D285" s="10">
        <f t="shared" si="4"/>
        <v>90</v>
      </c>
    </row>
    <row r="286" spans="1:4">
      <c r="A286" s="10">
        <f>'Intact Lengths'!D61</f>
        <v>162.12699999999998</v>
      </c>
      <c r="D286" s="10">
        <f t="shared" si="4"/>
        <v>162</v>
      </c>
    </row>
    <row r="287" spans="1:4">
      <c r="A287" s="10">
        <f>'Intact Lengths'!D62</f>
        <v>83.207800000000006</v>
      </c>
      <c r="D287" s="10">
        <f t="shared" si="4"/>
        <v>83</v>
      </c>
    </row>
    <row r="288" spans="1:4">
      <c r="A288" s="10">
        <f>'Intact Lengths'!D63</f>
        <v>64.793319999999994</v>
      </c>
      <c r="D288" s="10">
        <f t="shared" si="4"/>
        <v>65</v>
      </c>
    </row>
    <row r="289" spans="1:4">
      <c r="A289" s="10">
        <f>'Intact Lengths'!D64</f>
        <v>93.730360000000005</v>
      </c>
      <c r="D289" s="10">
        <f t="shared" si="4"/>
        <v>94</v>
      </c>
    </row>
    <row r="290" spans="1:4">
      <c r="A290" s="10">
        <f>'Intact Lengths'!E2</f>
        <v>100.30696</v>
      </c>
      <c r="D290" s="10">
        <f t="shared" si="4"/>
        <v>100</v>
      </c>
    </row>
    <row r="291" spans="1:4">
      <c r="A291" s="10">
        <f>'Intact Lengths'!E3</f>
        <v>97.676320000000004</v>
      </c>
      <c r="D291" s="10">
        <f t="shared" si="4"/>
        <v>98</v>
      </c>
    </row>
    <row r="292" spans="1:4">
      <c r="A292" s="10">
        <f>'Intact Lengths'!E4</f>
        <v>92.415040000000005</v>
      </c>
      <c r="D292" s="10">
        <f t="shared" si="4"/>
        <v>92</v>
      </c>
    </row>
    <row r="293" spans="1:4">
      <c r="A293" s="10">
        <f>'Intact Lengths'!E5</f>
        <v>84.523120000000006</v>
      </c>
      <c r="D293" s="10">
        <f t="shared" si="4"/>
        <v>85</v>
      </c>
    </row>
    <row r="294" spans="1:4">
      <c r="A294" s="10">
        <f>'Intact Lengths'!E6</f>
        <v>89.784400000000005</v>
      </c>
      <c r="D294" s="10">
        <f t="shared" si="4"/>
        <v>90</v>
      </c>
    </row>
    <row r="295" spans="1:4">
      <c r="A295" s="10">
        <f>'Intact Lengths'!E7</f>
        <v>95.045680000000004</v>
      </c>
      <c r="D295" s="10">
        <f t="shared" si="4"/>
        <v>95</v>
      </c>
    </row>
    <row r="296" spans="1:4">
      <c r="A296" s="10">
        <f>'Intact Lengths'!E8</f>
        <v>89.784400000000005</v>
      </c>
      <c r="D296" s="10">
        <f t="shared" si="4"/>
        <v>90</v>
      </c>
    </row>
    <row r="297" spans="1:4">
      <c r="A297" s="10">
        <f>'Intact Lengths'!E9</f>
        <v>104.25292</v>
      </c>
      <c r="D297" s="10">
        <f t="shared" si="4"/>
        <v>104</v>
      </c>
    </row>
    <row r="298" spans="1:4">
      <c r="A298" s="10">
        <f>'Intact Lengths'!E10</f>
        <v>93.730360000000005</v>
      </c>
      <c r="D298" s="10">
        <f t="shared" si="4"/>
        <v>94</v>
      </c>
    </row>
    <row r="299" spans="1:4">
      <c r="A299" s="10">
        <f>'Intact Lengths'!E11</f>
        <v>79.261840000000007</v>
      </c>
      <c r="D299" s="10">
        <f t="shared" si="4"/>
        <v>79</v>
      </c>
    </row>
    <row r="300" spans="1:4">
      <c r="A300" s="10">
        <f>'Intact Lengths'!E12</f>
        <v>92.415040000000005</v>
      </c>
      <c r="D300" s="10">
        <f t="shared" si="4"/>
        <v>92</v>
      </c>
    </row>
    <row r="301" spans="1:4">
      <c r="A301" s="10">
        <f>'Intact Lengths'!E13</f>
        <v>100.30696</v>
      </c>
      <c r="D301" s="10">
        <f t="shared" si="4"/>
        <v>100</v>
      </c>
    </row>
    <row r="302" spans="1:4">
      <c r="A302" s="10">
        <f>'Intact Lengths'!E14</f>
        <v>97.676320000000004</v>
      </c>
      <c r="D302" s="10">
        <f t="shared" si="4"/>
        <v>98</v>
      </c>
    </row>
    <row r="303" spans="1:4">
      <c r="A303" s="10">
        <f>'Intact Lengths'!E15</f>
        <v>91.099720000000005</v>
      </c>
      <c r="D303" s="10">
        <f t="shared" si="4"/>
        <v>91</v>
      </c>
    </row>
    <row r="304" spans="1:4">
      <c r="A304" s="10">
        <f>'Intact Lengths'!E16</f>
        <v>96.361000000000004</v>
      </c>
      <c r="D304" s="10">
        <f t="shared" si="4"/>
        <v>96</v>
      </c>
    </row>
    <row r="305" spans="1:4">
      <c r="A305" s="10">
        <f>'Intact Lengths'!E17</f>
        <v>92.415040000000005</v>
      </c>
      <c r="D305" s="10">
        <f t="shared" si="4"/>
        <v>92</v>
      </c>
    </row>
    <row r="306" spans="1:4">
      <c r="A306" s="10">
        <f>'Intact Lengths'!E18</f>
        <v>102.9376</v>
      </c>
      <c r="D306" s="10">
        <f t="shared" si="4"/>
        <v>103</v>
      </c>
    </row>
    <row r="307" spans="1:4">
      <c r="A307" s="10">
        <f>'Intact Lengths'!F2</f>
        <v>102.9376</v>
      </c>
      <c r="D307" s="10">
        <f t="shared" si="4"/>
        <v>103</v>
      </c>
    </row>
    <row r="308" spans="1:4">
      <c r="A308" s="10">
        <f>'Intact Lengths'!F3</f>
        <v>87.153760000000005</v>
      </c>
      <c r="D308" s="10">
        <f t="shared" si="4"/>
        <v>87</v>
      </c>
    </row>
    <row r="309" spans="1:4">
      <c r="A309" s="10"/>
      <c r="D309" s="10"/>
    </row>
    <row r="310" spans="1:4">
      <c r="A310" s="10"/>
      <c r="D310" s="10"/>
    </row>
    <row r="311" spans="1:4">
      <c r="A311" s="10"/>
    </row>
    <row r="312" spans="1:4">
      <c r="A312" s="10"/>
    </row>
    <row r="313" spans="1:4">
      <c r="A313" s="10"/>
    </row>
    <row r="314" spans="1:4">
      <c r="A314" s="10"/>
    </row>
    <row r="315" spans="1:4">
      <c r="A315" s="10"/>
    </row>
    <row r="316" spans="1:4">
      <c r="A316" s="10"/>
    </row>
    <row r="317" spans="1:4">
      <c r="A317" s="10"/>
    </row>
    <row r="318" spans="1:4">
      <c r="A318" s="10"/>
    </row>
    <row r="319" spans="1:4">
      <c r="A319" s="10"/>
    </row>
    <row r="320" spans="1:4">
      <c r="A320" s="10"/>
    </row>
    <row r="321" spans="1:1">
      <c r="A321" s="10"/>
    </row>
    <row r="322" spans="1:1">
      <c r="A322" s="10"/>
    </row>
    <row r="323" spans="1:1">
      <c r="A323" s="10"/>
    </row>
    <row r="324" spans="1:1">
      <c r="A324" s="10"/>
    </row>
    <row r="325" spans="1:1">
      <c r="A325" s="10"/>
    </row>
    <row r="326" spans="1:1">
      <c r="A326" s="10"/>
    </row>
    <row r="327" spans="1:1">
      <c r="A327" s="10"/>
    </row>
    <row r="328" spans="1:1">
      <c r="A328" s="10"/>
    </row>
    <row r="329" spans="1:1">
      <c r="A329" s="10"/>
    </row>
    <row r="330" spans="1:1">
      <c r="A330" s="10"/>
    </row>
    <row r="331" spans="1:1">
      <c r="A331" s="10"/>
    </row>
    <row r="332" spans="1:1">
      <c r="A332" s="10"/>
    </row>
    <row r="333" spans="1:1">
      <c r="A333" s="10"/>
    </row>
    <row r="334" spans="1:1">
      <c r="A334" s="10"/>
    </row>
    <row r="335" spans="1:1">
      <c r="A335" s="10"/>
    </row>
    <row r="336" spans="1:1">
      <c r="A336" s="10"/>
    </row>
    <row r="337" spans="1:1">
      <c r="A337" s="10"/>
    </row>
    <row r="338" spans="1:1">
      <c r="A338" s="10"/>
    </row>
    <row r="339" spans="1:1">
      <c r="A339" s="10"/>
    </row>
    <row r="340" spans="1:1">
      <c r="A340" s="10"/>
    </row>
    <row r="341" spans="1:1">
      <c r="A341" s="10"/>
    </row>
    <row r="342" spans="1:1">
      <c r="A342" s="10"/>
    </row>
    <row r="343" spans="1:1">
      <c r="A343" s="10"/>
    </row>
    <row r="344" spans="1:1">
      <c r="A344" s="10"/>
    </row>
    <row r="345" spans="1:1">
      <c r="A345" s="10"/>
    </row>
    <row r="346" spans="1:1">
      <c r="A346" s="10"/>
    </row>
    <row r="347" spans="1:1">
      <c r="A347" s="10"/>
    </row>
    <row r="348" spans="1:1">
      <c r="A348" s="10"/>
    </row>
    <row r="349" spans="1:1">
      <c r="A349" s="10"/>
    </row>
    <row r="350" spans="1:1">
      <c r="A35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Collected Data</vt:lpstr>
      <vt:lpstr>Regression</vt:lpstr>
      <vt:lpstr>Intact Lengths</vt:lpstr>
      <vt:lpstr>Statistics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Wilkinson</dc:creator>
  <cp:lastModifiedBy>Renzo</cp:lastModifiedBy>
  <dcterms:created xsi:type="dcterms:W3CDTF">2023-12-19T20:36:41Z</dcterms:created>
  <dcterms:modified xsi:type="dcterms:W3CDTF">2024-03-28T14:31:24Z</dcterms:modified>
</cp:coreProperties>
</file>